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5-1\"/>
    </mc:Choice>
  </mc:AlternateContent>
  <xr:revisionPtr revIDLastSave="0" documentId="13_ncr:1_{F9DA8D6A-735B-4CAD-8155-3695C86288A5}" xr6:coauthVersionLast="47" xr6:coauthVersionMax="47" xr10:uidLastSave="{00000000-0000-0000-0000-000000000000}"/>
  <bookViews>
    <workbookView xWindow="975" yWindow="165" windowWidth="23505" windowHeight="14370" tabRatio="814" xr2:uid="{695E8D6E-5906-4AD8-8D91-06A072F83722}"/>
  </bookViews>
  <sheets>
    <sheet name="Сводка затрат 2025-2027" sheetId="4" r:id="rId1"/>
    <sheet name="СЗ 2025" sheetId="12" r:id="rId2"/>
    <sheet name="ССР 2025" sheetId="13" r:id="rId3"/>
    <sheet name="СЗ 2026" sheetId="2" r:id="rId4"/>
    <sheet name="ССР 2026" sheetId="6" r:id="rId5"/>
    <sheet name="СЗ 2027" sheetId="3" r:id="rId6"/>
    <sheet name="ССР 2027" sheetId="7" r:id="rId7"/>
  </sheets>
  <definedNames>
    <definedName name="_xlnm.Print_Titles" localSheetId="2">'ССР 2025'!$24:$24</definedName>
    <definedName name="_xlnm.Print_Titles" localSheetId="4">'ССР 2026'!$23:$23</definedName>
    <definedName name="_xlnm.Print_Titles" localSheetId="6">'ССР 2027'!$23:$23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 localSheetId="5">#REF!</definedName>
    <definedName name="Здания_КРУЭ__ЗРУ__укомплектованных_оборудованием" localSheetId="2">#REF!</definedName>
    <definedName name="Здания_КРУЭ__ЗРУ__укомплектованных_оборудованием" localSheetId="4">#REF!</definedName>
    <definedName name="Здания_КРУЭ__ЗРУ__укомплектованных_оборудованием" localSheetId="6">#REF!</definedName>
    <definedName name="Здания_КРУЭ__ЗРУ__укомплектованных_оборудованием">#REF!</definedName>
    <definedName name="_xlnm.Print_Area" localSheetId="2">'ССР 2025'!$A$1:$H$52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4" l="1"/>
  <c r="H18" i="4"/>
  <c r="H20" i="4"/>
  <c r="D26" i="12" l="1"/>
  <c r="C6" i="12"/>
  <c r="I24" i="4" l="1"/>
  <c r="J24" i="4"/>
  <c r="K24" i="4"/>
  <c r="I25" i="4"/>
  <c r="J25" i="4"/>
  <c r="K25" i="4"/>
  <c r="I26" i="4"/>
  <c r="J26" i="4"/>
  <c r="K26" i="4"/>
  <c r="I27" i="4"/>
  <c r="J27" i="4"/>
  <c r="K27" i="4"/>
  <c r="H27" i="4"/>
  <c r="H26" i="4"/>
  <c r="H25" i="4"/>
  <c r="H24" i="4"/>
  <c r="I17" i="4"/>
  <c r="J17" i="4"/>
  <c r="K17" i="4"/>
  <c r="I18" i="4"/>
  <c r="J18" i="4"/>
  <c r="K18" i="4"/>
  <c r="I19" i="4"/>
  <c r="J19" i="4"/>
  <c r="K19" i="4"/>
  <c r="I20" i="4"/>
  <c r="J20" i="4"/>
  <c r="K20" i="4"/>
  <c r="H19" i="4"/>
  <c r="H17" i="4"/>
  <c r="L12" i="4"/>
  <c r="K23" i="4"/>
  <c r="J16" i="4"/>
  <c r="I14" i="4"/>
  <c r="K7" i="4"/>
  <c r="I7" i="4"/>
  <c r="J7" i="4"/>
  <c r="L27" i="4" l="1"/>
  <c r="K16" i="4"/>
  <c r="I23" i="4"/>
  <c r="I28" i="4" s="1"/>
  <c r="I30" i="4" s="1"/>
  <c r="I16" i="4"/>
  <c r="K28" i="4"/>
  <c r="K30" i="4" s="1"/>
  <c r="H16" i="4"/>
  <c r="J23" i="4"/>
  <c r="J28" i="4" s="1"/>
  <c r="J30" i="4" s="1"/>
  <c r="H28" i="4"/>
  <c r="L24" i="4"/>
  <c r="L25" i="4"/>
  <c r="L26" i="4"/>
  <c r="L23" i="4"/>
  <c r="J14" i="4"/>
  <c r="L6" i="4"/>
  <c r="L19" i="4"/>
  <c r="L20" i="4"/>
  <c r="K21" i="4"/>
  <c r="K29" i="4" s="1"/>
  <c r="L10" i="4"/>
  <c r="L18" i="4"/>
  <c r="I21" i="4"/>
  <c r="I29" i="4" s="1"/>
  <c r="H7" i="4"/>
  <c r="L7" i="4" s="1"/>
  <c r="K14" i="4"/>
  <c r="J21" i="4"/>
  <c r="J29" i="4" s="1"/>
  <c r="L17" i="4"/>
  <c r="L9" i="4"/>
  <c r="H14" i="4"/>
  <c r="L11" i="4"/>
  <c r="H30" i="4" l="1"/>
  <c r="L28" i="4"/>
  <c r="L14" i="4"/>
  <c r="H21" i="4"/>
  <c r="H29" i="4" s="1"/>
  <c r="L29" i="4" s="1"/>
  <c r="L16" i="4"/>
  <c r="L21" i="4" l="1"/>
  <c r="L30" i="4"/>
  <c r="C3" i="4" l="1"/>
  <c r="C6" i="2"/>
  <c r="D26" i="2"/>
  <c r="C6" i="3"/>
  <c r="D26" i="3"/>
  <c r="D21" i="4" l="1"/>
</calcChain>
</file>

<file path=xl/sharedStrings.xml><?xml version="1.0" encoding="utf-8"?>
<sst xmlns="http://schemas.openxmlformats.org/spreadsheetml/2006/main" count="391" uniqueCount="130">
  <si>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</si>
  <si>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</si>
  <si>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</si>
  <si>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</si>
  <si>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</si>
  <si>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</si>
  <si>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</si>
  <si>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</si>
  <si>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</si>
  <si>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</si>
  <si>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</si>
  <si>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</si>
  <si>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</si>
  <si>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</si>
  <si>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</si>
  <si>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</si>
  <si>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</si>
  <si>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</si>
  <si>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</si>
  <si>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</si>
  <si>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</si>
  <si>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</si>
  <si>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</si>
  <si>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</si>
  <si>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ССРСС-О_2.1.5-1</t>
  </si>
  <si>
    <t>О_2.1.5-1 Строительство электрических сетей напряжением 10(6)-0,4 кВ в Ангарском городском округе, в т.ч. в п.Мегет, ул.Ленина, пер.Школьный, ул.Некрасова, Нагорная, Трактовая, и в г.Ангарске, мкр. Европейский ул.Тенистая, ул. Магистральная, ул. Свободная, ул. 8-я Европейская (ВЛЗ - 5,838км, в т.ч. 2-хцепной участок 2,5км, КЛ-6кВ - 12,75км, ВЛИ - 1км, ТП - 3шт (1шт 0,4МВА, 1шт 2*0,63МВА): 1,66МВА/19,6км)</t>
  </si>
  <si>
    <t>Составлен(а) в базисном (текущем) уровне цен  4 кв. 2024 г.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</si>
  <si>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</si>
  <si>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</si>
  <si>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</si>
  <si>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</si>
  <si>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</si>
  <si>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</si>
  <si>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</si>
  <si>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</si>
  <si>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</si>
  <si>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</si>
  <si>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</si>
  <si>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2.1.5-1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</si>
  <si>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</si>
  <si>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</si>
  <si>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</si>
  <si>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</si>
  <si>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</si>
  <si>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</si>
  <si>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</si>
  <si>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</si>
  <si>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</si>
  <si>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</si>
  <si>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</si>
  <si>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</si>
  <si>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</si>
  <si>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</si>
  <si>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</si>
  <si>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</si>
  <si>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</si>
  <si>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</si>
  <si>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</si>
  <si>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</si>
  <si>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</si>
  <si>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</si>
  <si>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</si>
  <si>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</si>
  <si>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</si>
  <si>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</si>
  <si>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Сводный сметный расчет в сумме   18 888,83802 тыс. руб.</t>
  </si>
  <si>
    <t>O_2.1.5-1</t>
  </si>
  <si>
    <t>Сводный сметный расчет в сумме   6 370,25321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</si>
  <si>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</si>
  <si>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</si>
  <si>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</si>
  <si>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</si>
  <si>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</si>
  <si>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</si>
  <si>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</si>
  <si>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</si>
  <si>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</si>
  <si>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</si>
  <si>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</si>
  <si>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</si>
  <si>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</si>
  <si>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</si>
  <si>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</si>
  <si>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</si>
  <si>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</si>
  <si>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</si>
  <si>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</si>
  <si>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</si>
  <si>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(с НДС)</t>
  </si>
  <si>
    <t>Итого (без НДС)</t>
  </si>
  <si>
    <t>Итого (с НДС)</t>
  </si>
  <si>
    <t>Стоимость выполнения работ в ценах 2027 года</t>
  </si>
  <si>
    <t>Объектная смета  О 2.1.5-1 ГНБ Иркутск</t>
  </si>
  <si>
    <t>Всего с учетом "тендерный коэффициент"</t>
  </si>
  <si>
    <t>5.1</t>
  </si>
  <si>
    <t>5.2</t>
  </si>
  <si>
    <t>Разбивка стоимость в текущих ценах (без НДС)</t>
  </si>
  <si>
    <t>Стоимость объекта в ценах года финансирования работ (без НДС)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</si>
  <si>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</si>
  <si>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</si>
  <si>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25 437,10752 тыс. руб.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</si>
  <si>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</si>
  <si>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</si>
  <si>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</si>
  <si>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</si>
  <si>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</si>
  <si>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в том числе:</t>
  </si>
  <si>
    <t>прочие затраты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</si>
  <si>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</si>
  <si>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</si>
  <si>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</si>
  <si>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</si>
  <si>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</si>
  <si>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</si>
  <si>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</si>
  <si>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</si>
  <si>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</si>
  <si>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</si>
  <si>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</si>
  <si>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</si>
  <si>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</si>
  <si>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</si>
  <si>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</si>
  <si>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</si>
  <si>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</si>
  <si>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</si>
  <si>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</si>
  <si>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</si>
  <si>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</si>
  <si>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О_2.1.5-1 Строительство электрических сетей напряжением 10(6)-0,4 кВ в Ангарском городском округе, в т.ч. в п.Мегет, ул.Ленина, пер.Школьный, ул.Некрасова, Нагорная, Трактовая, и в г.Ангарске, мкр. Европейский ул.Тенистая, ул. Магистральная, ул. Свободная, ул. 8-я Европейская (ВЛЗ - 0,738км, КЛ-6кВ - 2,48км, в т.ч методом ГНБ - 1,24км, кл-0,4кВ - 0,45км, в т.ч. методом ГНБ - 0,18км, ТП - 1шт (2*0,63МВА): 1,26МВА/3,67км)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</si>
</sst>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#,##0.00000"/>
    <numFmt numFmtId="168" formatCode="0.00000"/>
    <numFmt numFmtId="169" formatCode="#,##0.0000"/>
    <numFmt numFmtId="170" formatCode="#,##0.000"/>
    <numFmt numFmtId="171" formatCode="0.0000"/>
    <numFmt numFmtId="172" formatCode="#,##0.00_ ;\-#,##0.00\ "/>
    <numFmt numFmtId="173" formatCode="#,##0.0000000"/>
    <numFmt numFmtId="174" formatCode="#,##0.00000000"/>
    <numFmt numFmtId="175" formatCode="#,##0.000000"/>
    <numFmt numFmtId="176" formatCode="#,##0.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sz val="11"/>
      <color rgb="FFFF0000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4" fillId="0" borderId="0"/>
    <xf numFmtId="0" fontId="31" fillId="0" borderId="0"/>
    <xf numFmtId="0" fontId="31" fillId="0" borderId="0"/>
    <xf numFmtId="0" fontId="34" fillId="0" borderId="0"/>
  </cellStyleXfs>
  <cellXfs count="208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left" vertical="center" wrapText="1"/>
    </xf>
    <xf numFmtId="165" fontId="11" fillId="0" borderId="5" xfId="4" applyNumberFormat="1" applyFont="1" applyFill="1" applyBorder="1" applyAlignment="1">
      <alignment vertical="center" wrapText="1"/>
    </xf>
    <xf numFmtId="43" fontId="11" fillId="0" borderId="5" xfId="4" applyFont="1" applyFill="1" applyBorder="1" applyAlignment="1">
      <alignment horizontal="center" vertical="center" wrapText="1"/>
    </xf>
    <xf numFmtId="166" fontId="2" fillId="0" borderId="0" xfId="2" applyNumberFormat="1"/>
    <xf numFmtId="0" fontId="12" fillId="0" borderId="0" xfId="2" applyFont="1"/>
    <xf numFmtId="43" fontId="11" fillId="0" borderId="5" xfId="4" applyFont="1" applyFill="1" applyBorder="1" applyAlignment="1">
      <alignment vertical="center" wrapText="1"/>
    </xf>
    <xf numFmtId="43" fontId="11" fillId="0" borderId="6" xfId="4" applyFont="1" applyFill="1" applyBorder="1" applyAlignment="1">
      <alignment vertical="center" wrapText="1"/>
    </xf>
    <xf numFmtId="2" fontId="2" fillId="0" borderId="0" xfId="2" applyNumberFormat="1"/>
    <xf numFmtId="0" fontId="14" fillId="0" borderId="0" xfId="5"/>
    <xf numFmtId="0" fontId="15" fillId="0" borderId="0" xfId="5" applyFont="1" applyAlignment="1">
      <alignment horizontal="right"/>
    </xf>
    <xf numFmtId="49" fontId="15" fillId="0" borderId="0" xfId="5" applyNumberFormat="1" applyFont="1"/>
    <xf numFmtId="0" fontId="15" fillId="0" borderId="0" xfId="5" applyFont="1"/>
    <xf numFmtId="0" fontId="15" fillId="0" borderId="0" xfId="5" applyFont="1" applyAlignment="1">
      <alignment wrapText="1"/>
    </xf>
    <xf numFmtId="0" fontId="15" fillId="0" borderId="0" xfId="5" applyFont="1" applyAlignment="1">
      <alignment horizontal="center"/>
    </xf>
    <xf numFmtId="49" fontId="16" fillId="0" borderId="0" xfId="5" applyNumberFormat="1" applyFont="1"/>
    <xf numFmtId="49" fontId="17" fillId="0" borderId="0" xfId="5" applyNumberFormat="1" applyFont="1"/>
    <xf numFmtId="49" fontId="18" fillId="0" borderId="0" xfId="5" applyNumberFormat="1" applyFont="1" applyAlignment="1">
      <alignment horizontal="center"/>
    </xf>
    <xf numFmtId="0" fontId="18" fillId="0" borderId="0" xfId="5" applyFont="1" applyAlignment="1">
      <alignment horizontal="center"/>
    </xf>
    <xf numFmtId="49" fontId="15" fillId="0" borderId="0" xfId="5" applyNumberFormat="1" applyFont="1" applyAlignment="1">
      <alignment wrapText="1"/>
    </xf>
    <xf numFmtId="49" fontId="13" fillId="0" borderId="0" xfId="5" applyNumberFormat="1" applyFont="1" applyAlignment="1">
      <alignment vertical="top"/>
    </xf>
    <xf numFmtId="0" fontId="13" fillId="0" borderId="0" xfId="5" applyFont="1" applyAlignment="1">
      <alignment vertical="top"/>
    </xf>
    <xf numFmtId="0" fontId="13" fillId="0" borderId="0" xfId="5" applyFont="1" applyAlignment="1">
      <alignment horizontal="center"/>
    </xf>
    <xf numFmtId="0" fontId="13" fillId="0" borderId="0" xfId="5" applyFont="1"/>
    <xf numFmtId="49" fontId="16" fillId="0" borderId="0" xfId="5" applyNumberFormat="1" applyFont="1" applyAlignment="1">
      <alignment horizontal="left"/>
    </xf>
    <xf numFmtId="49" fontId="17" fillId="0" borderId="10" xfId="5" applyNumberFormat="1" applyFont="1" applyBorder="1" applyAlignment="1">
      <alignment horizontal="center" vertical="top" wrapText="1"/>
    </xf>
    <xf numFmtId="0" fontId="17" fillId="0" borderId="10" xfId="5" applyFont="1" applyBorder="1" applyAlignment="1">
      <alignment horizontal="center" vertical="top" wrapText="1"/>
    </xf>
    <xf numFmtId="0" fontId="20" fillId="0" borderId="0" xfId="5" applyFont="1" applyAlignment="1">
      <alignment wrapText="1"/>
    </xf>
    <xf numFmtId="49" fontId="17" fillId="0" borderId="10" xfId="5" applyNumberFormat="1" applyFont="1" applyBorder="1" applyAlignment="1">
      <alignment horizontal="left" vertical="top" wrapText="1"/>
    </xf>
    <xf numFmtId="0" fontId="17" fillId="0" borderId="10" xfId="5" applyFont="1" applyBorder="1" applyAlignment="1">
      <alignment horizontal="left" vertical="top" wrapText="1"/>
    </xf>
    <xf numFmtId="167" fontId="17" fillId="0" borderId="10" xfId="5" applyNumberFormat="1" applyFont="1" applyBorder="1" applyAlignment="1">
      <alignment horizontal="right" vertical="top" wrapText="1"/>
    </xf>
    <xf numFmtId="0" fontId="17" fillId="0" borderId="10" xfId="5" applyFont="1" applyBorder="1" applyAlignment="1">
      <alignment horizontal="right" vertical="top" wrapText="1"/>
    </xf>
    <xf numFmtId="49" fontId="21" fillId="0" borderId="10" xfId="5" applyNumberFormat="1" applyFont="1" applyBorder="1"/>
    <xf numFmtId="167" fontId="21" fillId="0" borderId="10" xfId="5" applyNumberFormat="1" applyFont="1" applyBorder="1" applyAlignment="1">
      <alignment horizontal="right" vertical="top" wrapText="1"/>
    </xf>
    <xf numFmtId="0" fontId="21" fillId="0" borderId="10" xfId="5" applyFont="1" applyBorder="1" applyAlignment="1">
      <alignment horizontal="right" vertical="top" wrapText="1"/>
    </xf>
    <xf numFmtId="0" fontId="21" fillId="0" borderId="10" xfId="5" applyFont="1" applyBorder="1" applyAlignment="1">
      <alignment horizontal="right" vertical="top"/>
    </xf>
    <xf numFmtId="167" fontId="21" fillId="0" borderId="10" xfId="5" applyNumberFormat="1" applyFont="1" applyBorder="1" applyAlignment="1">
      <alignment horizontal="right" vertical="top"/>
    </xf>
    <xf numFmtId="0" fontId="21" fillId="0" borderId="0" xfId="5" applyFont="1" applyAlignment="1">
      <alignment wrapText="1"/>
    </xf>
    <xf numFmtId="0" fontId="16" fillId="0" borderId="0" xfId="5" applyFont="1" applyAlignment="1">
      <alignment wrapText="1"/>
    </xf>
    <xf numFmtId="168" fontId="17" fillId="0" borderId="10" xfId="5" applyNumberFormat="1" applyFont="1" applyBorder="1" applyAlignment="1">
      <alignment horizontal="right" vertical="top" wrapText="1"/>
    </xf>
    <xf numFmtId="168" fontId="21" fillId="0" borderId="10" xfId="5" applyNumberFormat="1" applyFont="1" applyBorder="1" applyAlignment="1">
      <alignment horizontal="right" vertical="top"/>
    </xf>
    <xf numFmtId="0" fontId="17" fillId="0" borderId="0" xfId="5" applyFont="1"/>
    <xf numFmtId="0" fontId="17" fillId="0" borderId="0" xfId="5" applyFont="1" applyAlignment="1">
      <alignment wrapText="1"/>
    </xf>
    <xf numFmtId="0" fontId="22" fillId="0" borderId="0" xfId="5" applyFont="1" applyAlignment="1">
      <alignment horizontal="right"/>
    </xf>
    <xf numFmtId="49" fontId="22" fillId="0" borderId="0" xfId="5" applyNumberFormat="1" applyFont="1"/>
    <xf numFmtId="0" fontId="22" fillId="0" borderId="0" xfId="5" applyFont="1"/>
    <xf numFmtId="0" fontId="22" fillId="0" borderId="0" xfId="5" applyFont="1" applyAlignment="1">
      <alignment wrapText="1"/>
    </xf>
    <xf numFmtId="0" fontId="22" fillId="0" borderId="0" xfId="5" applyFont="1" applyAlignment="1">
      <alignment horizontal="center"/>
    </xf>
    <xf numFmtId="49" fontId="24" fillId="0" borderId="0" xfId="5" applyNumberFormat="1" applyFont="1"/>
    <xf numFmtId="49" fontId="25" fillId="0" borderId="0" xfId="5" applyNumberFormat="1" applyFont="1"/>
    <xf numFmtId="49" fontId="26" fillId="0" borderId="0" xfId="5" applyNumberFormat="1" applyFont="1" applyAlignment="1">
      <alignment horizontal="center"/>
    </xf>
    <xf numFmtId="0" fontId="26" fillId="0" borderId="0" xfId="5" applyFont="1" applyAlignment="1">
      <alignment horizontal="center"/>
    </xf>
    <xf numFmtId="49" fontId="22" fillId="0" borderId="0" xfId="5" applyNumberFormat="1" applyFont="1" applyAlignment="1">
      <alignment wrapText="1"/>
    </xf>
    <xf numFmtId="49" fontId="23" fillId="0" borderId="0" xfId="5" applyNumberFormat="1" applyFont="1" applyAlignment="1">
      <alignment vertical="top"/>
    </xf>
    <xf numFmtId="0" fontId="23" fillId="0" borderId="0" xfId="5" applyFont="1" applyAlignment="1">
      <alignment vertical="top"/>
    </xf>
    <xf numFmtId="0" fontId="23" fillId="0" borderId="0" xfId="5" applyFont="1" applyAlignment="1">
      <alignment horizontal="center"/>
    </xf>
    <xf numFmtId="0" fontId="23" fillId="0" borderId="0" xfId="5" applyFont="1"/>
    <xf numFmtId="49" fontId="24" fillId="0" borderId="0" xfId="5" applyNumberFormat="1" applyFont="1" applyAlignment="1">
      <alignment horizontal="left"/>
    </xf>
    <xf numFmtId="49" fontId="25" fillId="0" borderId="10" xfId="5" applyNumberFormat="1" applyFont="1" applyBorder="1" applyAlignment="1">
      <alignment horizontal="center" vertical="top" wrapText="1"/>
    </xf>
    <xf numFmtId="0" fontId="25" fillId="0" borderId="10" xfId="5" applyFont="1" applyBorder="1" applyAlignment="1">
      <alignment horizontal="center" vertical="top" wrapText="1"/>
    </xf>
    <xf numFmtId="0" fontId="28" fillId="0" borderId="0" xfId="5" applyFont="1" applyAlignment="1">
      <alignment wrapText="1"/>
    </xf>
    <xf numFmtId="49" fontId="25" fillId="0" borderId="10" xfId="5" applyNumberFormat="1" applyFont="1" applyBorder="1" applyAlignment="1">
      <alignment horizontal="left" vertical="top" wrapText="1"/>
    </xf>
    <xf numFmtId="0" fontId="25" fillId="0" borderId="10" xfId="5" applyFont="1" applyBorder="1" applyAlignment="1">
      <alignment horizontal="left" vertical="top" wrapText="1"/>
    </xf>
    <xf numFmtId="167" fontId="25" fillId="0" borderId="10" xfId="5" applyNumberFormat="1" applyFont="1" applyBorder="1" applyAlignment="1">
      <alignment horizontal="right" vertical="top" wrapText="1"/>
    </xf>
    <xf numFmtId="0" fontId="25" fillId="0" borderId="10" xfId="5" applyFont="1" applyBorder="1" applyAlignment="1">
      <alignment horizontal="right" vertical="top" wrapText="1"/>
    </xf>
    <xf numFmtId="169" fontId="25" fillId="0" borderId="10" xfId="5" applyNumberFormat="1" applyFont="1" applyBorder="1" applyAlignment="1">
      <alignment horizontal="right" vertical="top" wrapText="1"/>
    </xf>
    <xf numFmtId="49" fontId="29" fillId="0" borderId="10" xfId="5" applyNumberFormat="1" applyFont="1" applyBorder="1"/>
    <xf numFmtId="167" fontId="29" fillId="0" borderId="10" xfId="5" applyNumberFormat="1" applyFont="1" applyBorder="1" applyAlignment="1">
      <alignment horizontal="right" vertical="top" wrapText="1"/>
    </xf>
    <xf numFmtId="0" fontId="29" fillId="0" borderId="10" xfId="5" applyFont="1" applyBorder="1" applyAlignment="1">
      <alignment horizontal="right" vertical="top" wrapText="1"/>
    </xf>
    <xf numFmtId="167" fontId="29" fillId="0" borderId="10" xfId="5" applyNumberFormat="1" applyFont="1" applyBorder="1" applyAlignment="1">
      <alignment horizontal="right" vertical="top"/>
    </xf>
    <xf numFmtId="0" fontId="29" fillId="0" borderId="10" xfId="5" applyFont="1" applyBorder="1" applyAlignment="1">
      <alignment horizontal="right" vertical="top"/>
    </xf>
    <xf numFmtId="169" fontId="29" fillId="0" borderId="10" xfId="5" applyNumberFormat="1" applyFont="1" applyBorder="1" applyAlignment="1">
      <alignment horizontal="right" vertical="top"/>
    </xf>
    <xf numFmtId="0" fontId="29" fillId="0" borderId="0" xfId="5" applyFont="1" applyAlignment="1">
      <alignment wrapText="1"/>
    </xf>
    <xf numFmtId="0" fontId="24" fillId="0" borderId="0" xfId="5" applyFont="1" applyAlignment="1">
      <alignment wrapText="1"/>
    </xf>
    <xf numFmtId="168" fontId="25" fillId="0" borderId="10" xfId="5" applyNumberFormat="1" applyFont="1" applyBorder="1" applyAlignment="1">
      <alignment horizontal="right" vertical="top" wrapText="1"/>
    </xf>
    <xf numFmtId="168" fontId="29" fillId="0" borderId="10" xfId="5" applyNumberFormat="1" applyFont="1" applyBorder="1" applyAlignment="1">
      <alignment horizontal="right" vertical="top"/>
    </xf>
    <xf numFmtId="170" fontId="29" fillId="0" borderId="10" xfId="5" applyNumberFormat="1" applyFont="1" applyBorder="1" applyAlignment="1">
      <alignment horizontal="right" vertical="top"/>
    </xf>
    <xf numFmtId="171" fontId="29" fillId="0" borderId="10" xfId="5" applyNumberFormat="1" applyFont="1" applyBorder="1" applyAlignment="1">
      <alignment horizontal="right" vertical="top"/>
    </xf>
    <xf numFmtId="0" fontId="25" fillId="0" borderId="0" xfId="5" applyFont="1"/>
    <xf numFmtId="0" fontId="25" fillId="0" borderId="0" xfId="5" applyFont="1" applyAlignment="1">
      <alignment wrapText="1"/>
    </xf>
    <xf numFmtId="0" fontId="30" fillId="0" borderId="0" xfId="5" applyFont="1" applyAlignment="1">
      <alignment horizontal="left" vertical="top"/>
    </xf>
    <xf numFmtId="0" fontId="32" fillId="0" borderId="10" xfId="6" applyFont="1" applyBorder="1" applyAlignment="1">
      <alignment horizontal="center" vertical="center" wrapText="1"/>
    </xf>
    <xf numFmtId="0" fontId="32" fillId="0" borderId="10" xfId="7" applyFont="1" applyBorder="1" applyAlignment="1">
      <alignment horizontal="center" wrapText="1"/>
    </xf>
    <xf numFmtId="49" fontId="33" fillId="2" borderId="10" xfId="6" applyNumberFormat="1" applyFont="1" applyFill="1" applyBorder="1" applyAlignment="1">
      <alignment horizontal="center" vertical="center" wrapText="1"/>
    </xf>
    <xf numFmtId="4" fontId="33" fillId="2" borderId="10" xfId="6" applyNumberFormat="1" applyFont="1" applyFill="1" applyBorder="1" applyAlignment="1">
      <alignment horizontal="right" vertical="center" wrapText="1"/>
    </xf>
    <xf numFmtId="49" fontId="32" fillId="0" borderId="10" xfId="6" applyNumberFormat="1" applyFont="1" applyBorder="1" applyAlignment="1">
      <alignment horizontal="center" vertical="center" wrapText="1"/>
    </xf>
    <xf numFmtId="4" fontId="32" fillId="0" borderId="10" xfId="6" applyNumberFormat="1" applyFont="1" applyBorder="1" applyAlignment="1">
      <alignment horizontal="right" vertical="center" wrapText="1"/>
    </xf>
    <xf numFmtId="4" fontId="32" fillId="0" borderId="10" xfId="6" applyNumberFormat="1" applyFont="1" applyBorder="1" applyAlignment="1">
      <alignment horizontal="center" vertical="center" wrapText="1"/>
    </xf>
    <xf numFmtId="4" fontId="33" fillId="2" borderId="10" xfId="6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172" fontId="12" fillId="0" borderId="0" xfId="2" applyNumberFormat="1" applyFont="1" applyAlignment="1">
      <alignment horizontal="center" vertical="center"/>
    </xf>
    <xf numFmtId="173" fontId="32" fillId="0" borderId="10" xfId="6" applyNumberFormat="1" applyFont="1" applyBorder="1" applyAlignment="1">
      <alignment horizontal="center" vertical="center" wrapText="1"/>
    </xf>
    <xf numFmtId="174" fontId="2" fillId="0" borderId="0" xfId="2" applyNumberFormat="1"/>
    <xf numFmtId="175" fontId="2" fillId="0" borderId="0" xfId="2" applyNumberFormat="1"/>
    <xf numFmtId="176" fontId="32" fillId="0" borderId="10" xfId="6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165" fontId="11" fillId="0" borderId="0" xfId="4" applyNumberFormat="1" applyFont="1" applyFill="1" applyBorder="1" applyAlignment="1">
      <alignment vertical="center" wrapText="1"/>
    </xf>
    <xf numFmtId="49" fontId="32" fillId="3" borderId="10" xfId="6" applyNumberFormat="1" applyFont="1" applyFill="1" applyBorder="1" applyAlignment="1">
      <alignment horizontal="center" vertical="center" wrapText="1"/>
    </xf>
    <xf numFmtId="4" fontId="32" fillId="3" borderId="10" xfId="6" applyNumberFormat="1" applyFont="1" applyFill="1" applyBorder="1" applyAlignment="1">
      <alignment horizontal="right" vertical="center" wrapText="1"/>
    </xf>
    <xf numFmtId="166" fontId="2" fillId="3" borderId="0" xfId="2" applyNumberFormat="1" applyFill="1"/>
    <xf numFmtId="170" fontId="32" fillId="0" borderId="10" xfId="6" applyNumberFormat="1" applyFont="1" applyBorder="1" applyAlignment="1">
      <alignment horizontal="right" vertical="center" wrapText="1"/>
    </xf>
    <xf numFmtId="49" fontId="36" fillId="0" borderId="10" xfId="6" applyNumberFormat="1" applyFont="1" applyBorder="1" applyAlignment="1">
      <alignment horizontal="center" vertical="center" wrapText="1"/>
    </xf>
    <xf numFmtId="4" fontId="36" fillId="0" borderId="10" xfId="6" applyNumberFormat="1" applyFont="1" applyBorder="1" applyAlignment="1">
      <alignment horizontal="right" vertical="center" wrapText="1"/>
    </xf>
    <xf numFmtId="49" fontId="15" fillId="0" borderId="0" xfId="5" applyNumberFormat="1" applyFont="1" applyAlignment="1">
      <alignment horizontal="right"/>
    </xf>
    <xf numFmtId="0" fontId="16" fillId="0" borderId="0" xfId="5" applyFont="1"/>
    <xf numFmtId="0" fontId="16" fillId="0" borderId="0" xfId="5" applyFont="1" applyAlignment="1">
      <alignment horizontal="left"/>
    </xf>
    <xf numFmtId="0" fontId="17" fillId="0" borderId="20" xfId="5" applyFont="1" applyBorder="1" applyAlignment="1">
      <alignment wrapText="1"/>
    </xf>
    <xf numFmtId="0" fontId="37" fillId="0" borderId="0" xfId="5" applyFont="1" applyAlignment="1">
      <alignment wrapText="1"/>
    </xf>
    <xf numFmtId="0" fontId="37" fillId="0" borderId="0" xfId="5" applyFont="1"/>
    <xf numFmtId="4" fontId="17" fillId="0" borderId="10" xfId="5" applyNumberFormat="1" applyFont="1" applyBorder="1" applyAlignment="1">
      <alignment horizontal="right" vertical="top" wrapText="1"/>
    </xf>
    <xf numFmtId="0" fontId="21" fillId="0" borderId="10" xfId="5" applyFont="1" applyBorder="1"/>
    <xf numFmtId="4" fontId="21" fillId="0" borderId="10" xfId="5" applyNumberFormat="1" applyFont="1" applyBorder="1" applyAlignment="1">
      <alignment horizontal="right" vertical="top" wrapText="1"/>
    </xf>
    <xf numFmtId="4" fontId="21" fillId="0" borderId="10" xfId="5" applyNumberFormat="1" applyFont="1" applyBorder="1" applyAlignment="1">
      <alignment horizontal="right" vertical="top"/>
    </xf>
    <xf numFmtId="0" fontId="17" fillId="0" borderId="10" xfId="5" applyFont="1" applyBorder="1"/>
    <xf numFmtId="170" fontId="32" fillId="0" borderId="10" xfId="0" applyNumberFormat="1" applyFont="1" applyBorder="1" applyAlignment="1">
      <alignment horizontal="center" vertical="center" wrapText="1"/>
    </xf>
    <xf numFmtId="169" fontId="32" fillId="0" borderId="10" xfId="6" applyNumberFormat="1" applyFont="1" applyBorder="1" applyAlignment="1">
      <alignment horizontal="right" vertical="center" wrapText="1"/>
    </xf>
    <xf numFmtId="0" fontId="32" fillId="0" borderId="10" xfId="6" applyFont="1" applyBorder="1" applyAlignment="1">
      <alignment horizontal="left" vertical="center" wrapText="1"/>
    </xf>
    <xf numFmtId="0" fontId="36" fillId="0" borderId="10" xfId="6" applyFont="1" applyBorder="1" applyAlignment="1">
      <alignment horizontal="left" vertical="center" wrapText="1"/>
    </xf>
    <xf numFmtId="0" fontId="32" fillId="3" borderId="10" xfId="6" applyFont="1" applyFill="1" applyBorder="1" applyAlignment="1">
      <alignment horizontal="left" vertical="center" wrapText="1"/>
    </xf>
    <xf numFmtId="0" fontId="33" fillId="2" borderId="15" xfId="6" applyFont="1" applyFill="1" applyBorder="1" applyAlignment="1">
      <alignment horizontal="left" vertical="center" wrapText="1"/>
    </xf>
    <xf numFmtId="0" fontId="33" fillId="2" borderId="16" xfId="6" applyFont="1" applyFill="1" applyBorder="1" applyAlignment="1">
      <alignment horizontal="left" vertical="center" wrapText="1"/>
    </xf>
    <xf numFmtId="0" fontId="33" fillId="2" borderId="17" xfId="6" applyFont="1" applyFill="1" applyBorder="1" applyAlignment="1">
      <alignment horizontal="left" vertical="center" wrapText="1"/>
    </xf>
    <xf numFmtId="0" fontId="32" fillId="0" borderId="15" xfId="6" applyFont="1" applyBorder="1" applyAlignment="1">
      <alignment horizontal="left" vertical="center" wrapText="1"/>
    </xf>
    <xf numFmtId="0" fontId="32" fillId="0" borderId="17" xfId="6" applyFont="1" applyBorder="1" applyAlignment="1">
      <alignment horizontal="left" vertical="center" wrapText="1"/>
    </xf>
    <xf numFmtId="0" fontId="36" fillId="0" borderId="15" xfId="6" applyFont="1" applyBorder="1" applyAlignment="1">
      <alignment horizontal="left" vertical="center" wrapText="1"/>
    </xf>
    <xf numFmtId="0" fontId="36" fillId="0" borderId="17" xfId="6" applyFont="1" applyBorder="1" applyAlignment="1">
      <alignment horizontal="left" vertical="center" wrapText="1"/>
    </xf>
    <xf numFmtId="49" fontId="32" fillId="0" borderId="12" xfId="6" applyNumberFormat="1" applyFont="1" applyBorder="1" applyAlignment="1">
      <alignment horizontal="center" vertical="center" wrapText="1"/>
    </xf>
    <xf numFmtId="49" fontId="32" fillId="0" borderId="18" xfId="6" applyNumberFormat="1" applyFont="1" applyBorder="1" applyAlignment="1">
      <alignment horizontal="center" vertical="center" wrapText="1"/>
    </xf>
    <xf numFmtId="49" fontId="32" fillId="0" borderId="14" xfId="6" applyNumberFormat="1" applyFont="1" applyBorder="1" applyAlignment="1">
      <alignment horizontal="center" vertical="center" wrapText="1"/>
    </xf>
    <xf numFmtId="49" fontId="32" fillId="0" borderId="19" xfId="6" applyNumberFormat="1" applyFont="1" applyBorder="1" applyAlignment="1">
      <alignment horizontal="center" vertical="center" wrapText="1"/>
    </xf>
    <xf numFmtId="0" fontId="32" fillId="0" borderId="15" xfId="6" applyFont="1" applyBorder="1" applyAlignment="1">
      <alignment horizontal="center" vertical="center" wrapText="1"/>
    </xf>
    <xf numFmtId="0" fontId="32" fillId="0" borderId="16" xfId="6" applyFont="1" applyBorder="1" applyAlignment="1">
      <alignment horizontal="center" vertical="center" wrapText="1"/>
    </xf>
    <xf numFmtId="0" fontId="32" fillId="0" borderId="17" xfId="6" applyFont="1" applyBorder="1" applyAlignment="1">
      <alignment horizontal="center" vertical="center" wrapText="1"/>
    </xf>
    <xf numFmtId="0" fontId="32" fillId="0" borderId="9" xfId="6" applyFont="1" applyBorder="1" applyAlignment="1">
      <alignment horizontal="center" vertical="center" wrapText="1"/>
    </xf>
    <xf numFmtId="0" fontId="32" fillId="0" borderId="13" xfId="6" applyFont="1" applyBorder="1" applyAlignment="1">
      <alignment horizontal="center" vertical="center" wrapText="1"/>
    </xf>
    <xf numFmtId="0" fontId="32" fillId="0" borderId="15" xfId="7" applyFont="1" applyBorder="1" applyAlignment="1">
      <alignment horizontal="center" wrapText="1"/>
    </xf>
    <xf numFmtId="0" fontId="32" fillId="0" borderId="17" xfId="7" applyFont="1" applyBorder="1" applyAlignment="1">
      <alignment horizontal="center" wrapText="1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15" fillId="0" borderId="0" xfId="5" applyFont="1" applyAlignment="1">
      <alignment horizontal="center" vertical="center" wrapText="1"/>
    </xf>
    <xf numFmtId="0" fontId="15" fillId="0" borderId="7" xfId="5" applyFont="1" applyBorder="1" applyAlignment="1">
      <alignment horizontal="left" wrapText="1"/>
    </xf>
    <xf numFmtId="0" fontId="13" fillId="0" borderId="8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13" fillId="0" borderId="8" xfId="5" applyFont="1" applyBorder="1" applyAlignment="1">
      <alignment horizontal="center" vertical="top"/>
    </xf>
    <xf numFmtId="0" fontId="15" fillId="0" borderId="0" xfId="5" applyFont="1" applyAlignment="1">
      <alignment wrapText="1"/>
    </xf>
    <xf numFmtId="0" fontId="17" fillId="0" borderId="9" xfId="5" applyFont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 wrapText="1"/>
    </xf>
    <xf numFmtId="0" fontId="17" fillId="0" borderId="13" xfId="5" applyFont="1" applyBorder="1" applyAlignment="1">
      <alignment horizontal="center" vertical="center" wrapText="1"/>
    </xf>
    <xf numFmtId="0" fontId="17" fillId="0" borderId="15" xfId="5" applyFont="1" applyBorder="1" applyAlignment="1">
      <alignment horizontal="center" vertical="center" wrapText="1"/>
    </xf>
    <xf numFmtId="0" fontId="17" fillId="0" borderId="16" xfId="5" applyFont="1" applyBorder="1" applyAlignment="1">
      <alignment horizontal="center" vertical="center" wrapText="1"/>
    </xf>
    <xf numFmtId="0" fontId="17" fillId="0" borderId="17" xfId="5" applyFont="1" applyBorder="1" applyAlignment="1">
      <alignment horizontal="center" vertical="center" wrapText="1"/>
    </xf>
    <xf numFmtId="0" fontId="21" fillId="0" borderId="15" xfId="5" applyFont="1" applyBorder="1" applyAlignment="1">
      <alignment horizontal="right" vertical="top" wrapText="1"/>
    </xf>
    <xf numFmtId="0" fontId="21" fillId="0" borderId="17" xfId="5" applyFont="1" applyBorder="1" applyAlignment="1">
      <alignment horizontal="right" vertical="top" wrapText="1"/>
    </xf>
    <xf numFmtId="0" fontId="20" fillId="0" borderId="15" xfId="5" applyFont="1" applyBorder="1" applyAlignment="1">
      <alignment horizontal="left" vertical="center" wrapText="1"/>
    </xf>
    <xf numFmtId="0" fontId="20" fillId="0" borderId="16" xfId="5" applyFont="1" applyBorder="1" applyAlignment="1">
      <alignment horizontal="left" vertical="center" wrapText="1"/>
    </xf>
    <xf numFmtId="0" fontId="20" fillId="0" borderId="17" xfId="5" applyFont="1" applyBorder="1" applyAlignment="1">
      <alignment horizontal="left" vertical="center" wrapText="1"/>
    </xf>
    <xf numFmtId="0" fontId="16" fillId="0" borderId="15" xfId="5" applyFont="1" applyBorder="1" applyAlignment="1">
      <alignment horizontal="right" vertical="top" wrapText="1"/>
    </xf>
    <xf numFmtId="0" fontId="16" fillId="0" borderId="17" xfId="5" applyFont="1" applyBorder="1" applyAlignment="1">
      <alignment horizontal="right" vertical="top" wrapText="1"/>
    </xf>
    <xf numFmtId="0" fontId="38" fillId="0" borderId="15" xfId="5" applyFont="1" applyBorder="1" applyAlignment="1">
      <alignment horizontal="right"/>
    </xf>
    <xf numFmtId="0" fontId="38" fillId="0" borderId="17" xfId="5" applyFont="1" applyBorder="1" applyAlignment="1">
      <alignment horizontal="right"/>
    </xf>
    <xf numFmtId="0" fontId="17" fillId="0" borderId="10" xfId="5" applyFont="1" applyBorder="1" applyAlignment="1">
      <alignment horizontal="right" indent="1"/>
    </xf>
    <xf numFmtId="0" fontId="24" fillId="0" borderId="15" xfId="5" applyFont="1" applyBorder="1" applyAlignment="1">
      <alignment horizontal="right" vertical="top" wrapText="1"/>
    </xf>
    <xf numFmtId="0" fontId="24" fillId="0" borderId="17" xfId="5" applyFont="1" applyBorder="1" applyAlignment="1">
      <alignment horizontal="right" vertical="top" wrapText="1"/>
    </xf>
    <xf numFmtId="0" fontId="28" fillId="0" borderId="15" xfId="5" applyFont="1" applyBorder="1" applyAlignment="1">
      <alignment horizontal="left" vertical="center" wrapText="1"/>
    </xf>
    <xf numFmtId="0" fontId="28" fillId="0" borderId="16" xfId="5" applyFont="1" applyBorder="1" applyAlignment="1">
      <alignment horizontal="left" vertical="center" wrapText="1"/>
    </xf>
    <xf numFmtId="0" fontId="28" fillId="0" borderId="17" xfId="5" applyFont="1" applyBorder="1" applyAlignment="1">
      <alignment horizontal="left" vertical="center" wrapText="1"/>
    </xf>
    <xf numFmtId="0" fontId="29" fillId="0" borderId="15" xfId="5" applyFont="1" applyBorder="1" applyAlignment="1">
      <alignment horizontal="right" vertical="top" wrapText="1"/>
    </xf>
    <xf numFmtId="0" fontId="29" fillId="0" borderId="17" xfId="5" applyFont="1" applyBorder="1" applyAlignment="1">
      <alignment horizontal="right" vertical="top" wrapText="1"/>
    </xf>
    <xf numFmtId="0" fontId="25" fillId="0" borderId="10" xfId="5" applyFont="1" applyBorder="1" applyAlignment="1">
      <alignment horizontal="center" vertical="center" wrapText="1"/>
    </xf>
    <xf numFmtId="0" fontId="25" fillId="0" borderId="9" xfId="5" applyFont="1" applyBorder="1" applyAlignment="1">
      <alignment horizontal="center" vertical="center" wrapText="1"/>
    </xf>
    <xf numFmtId="0" fontId="25" fillId="0" borderId="13" xfId="5" applyFont="1" applyBorder="1" applyAlignment="1">
      <alignment horizontal="center" vertical="center" wrapText="1"/>
    </xf>
    <xf numFmtId="0" fontId="25" fillId="0" borderId="12" xfId="5" applyFont="1" applyBorder="1" applyAlignment="1">
      <alignment horizontal="center" vertical="center" wrapText="1"/>
    </xf>
    <xf numFmtId="0" fontId="25" fillId="0" borderId="14" xfId="5" applyFont="1" applyBorder="1" applyAlignment="1">
      <alignment horizontal="center" vertical="center" wrapText="1"/>
    </xf>
    <xf numFmtId="0" fontId="23" fillId="0" borderId="8" xfId="5" applyFont="1" applyBorder="1" applyAlignment="1">
      <alignment horizontal="center" vertical="top"/>
    </xf>
    <xf numFmtId="0" fontId="22" fillId="0" borderId="0" xfId="5" applyFont="1" applyAlignment="1">
      <alignment horizontal="left"/>
    </xf>
    <xf numFmtId="49" fontId="25" fillId="0" borderId="9" xfId="5" applyNumberFormat="1" applyFont="1" applyBorder="1" applyAlignment="1">
      <alignment horizontal="center" vertical="center" wrapText="1"/>
    </xf>
    <xf numFmtId="49" fontId="25" fillId="0" borderId="11" xfId="5" applyNumberFormat="1" applyFont="1" applyBorder="1" applyAlignment="1">
      <alignment horizontal="center" vertical="center" wrapText="1"/>
    </xf>
    <xf numFmtId="49" fontId="25" fillId="0" borderId="13" xfId="5" applyNumberFormat="1" applyFont="1" applyBorder="1" applyAlignment="1">
      <alignment horizontal="center" vertical="center" wrapText="1"/>
    </xf>
    <xf numFmtId="0" fontId="25" fillId="0" borderId="11" xfId="5" applyFont="1" applyBorder="1" applyAlignment="1">
      <alignment horizontal="center" vertical="center" wrapText="1"/>
    </xf>
    <xf numFmtId="0" fontId="22" fillId="0" borderId="7" xfId="5" applyFont="1" applyBorder="1" applyAlignment="1">
      <alignment horizontal="left" wrapText="1"/>
    </xf>
    <xf numFmtId="0" fontId="23" fillId="0" borderId="8" xfId="5" applyFont="1" applyBorder="1" applyAlignment="1">
      <alignment horizontal="center"/>
    </xf>
    <xf numFmtId="0" fontId="22" fillId="0" borderId="0" xfId="5" applyFont="1" applyAlignment="1">
      <alignment horizontal="center"/>
    </xf>
    <xf numFmtId="0" fontId="27" fillId="0" borderId="0" xfId="5" applyFont="1" applyAlignment="1">
      <alignment horizontal="center"/>
    </xf>
    <xf numFmtId="0" fontId="17" fillId="0" borderId="10" xfId="5" applyFont="1" applyBorder="1" applyAlignment="1">
      <alignment horizontal="center" vertical="center" wrapText="1"/>
    </xf>
    <xf numFmtId="0" fontId="17" fillId="0" borderId="12" xfId="5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 wrapText="1"/>
    </xf>
    <xf numFmtId="0" fontId="15" fillId="0" borderId="0" xfId="5" applyFont="1" applyAlignment="1">
      <alignment horizontal="left"/>
    </xf>
    <xf numFmtId="49" fontId="17" fillId="0" borderId="9" xfId="5" applyNumberFormat="1" applyFont="1" applyBorder="1" applyAlignment="1">
      <alignment horizontal="center" vertical="center" wrapText="1"/>
    </xf>
    <xf numFmtId="49" fontId="17" fillId="0" borderId="11" xfId="5" applyNumberFormat="1" applyFont="1" applyBorder="1" applyAlignment="1">
      <alignment horizontal="center" vertical="center" wrapText="1"/>
    </xf>
    <xf numFmtId="49" fontId="17" fillId="0" borderId="13" xfId="5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</cellXfs>
  <cellStyles count="9">
    <cellStyle name="Normal" xfId="1" xr:uid="{FCD39CB3-B6F5-473C-A6A6-2EEC35F48ABA}"/>
    <cellStyle name="Обычный" xfId="0" builtinId="0"/>
    <cellStyle name="Обычный 2" xfId="2" xr:uid="{05859ECA-81AA-4AB1-85C3-5360D94F8069}"/>
    <cellStyle name="Обычный 2 2 2 2" xfId="6" xr:uid="{26C8E6F3-EDE6-42C9-BACB-E6A438B42FFF}"/>
    <cellStyle name="Обычный 3" xfId="5" xr:uid="{500C3FA7-0FE5-48AD-A87E-B8A19E46AC25}"/>
    <cellStyle name="Обычный 4" xfId="8" xr:uid="{10CD7781-549F-4728-90A0-16882C92EF31}"/>
    <cellStyle name="Обычный 7" xfId="3" xr:uid="{FC31105C-C0B2-4614-B6DB-383E6FF15DBC}"/>
    <cellStyle name="СводРасч" xfId="7" xr:uid="{D2A86654-F28C-40D4-A113-373D1674C1B9}"/>
    <cellStyle name="Финансовый 2" xfId="4" xr:uid="{9AD0B552-A6AB-499C-A159-09E1A0699A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0CE06-8666-4F9F-8DF1-DD1DC959D6E4}">
  <dimension ref="A1:N61"/>
  <sheetViews>
    <sheetView tabSelected="1" zoomScale="82" zoomScaleNormal="82" workbookViewId="0">
      <pane ySplit="4" topLeftCell="A5" activePane="bottomLeft" state="frozen"/>
      <selection pane="bottomLeft" activeCell="B9" sqref="B9:C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7.5703125" style="2" customWidth="1"/>
    <col min="4" max="4" width="14.140625" style="2" bestFit="1" customWidth="1"/>
    <col min="5" max="5" width="18.140625" style="2" customWidth="1"/>
    <col min="6" max="6" width="15" style="2" customWidth="1"/>
    <col min="7" max="7" width="36" style="2" customWidth="1"/>
    <col min="8" max="11" width="14.42578125" style="2" customWidth="1"/>
    <col min="12" max="12" width="19.85546875" style="2" customWidth="1"/>
    <col min="13" max="13" width="18.7109375" style="2" customWidth="1"/>
    <col min="14" max="14" width="20.140625" style="2" customWidth="1" collapsed="1"/>
    <col min="15" max="16384" width="8.85546875" style="2"/>
  </cols>
  <sheetData>
    <row r="1" spans="1:14" ht="15.75" x14ac:dyDescent="0.2">
      <c r="A1" s="1"/>
      <c r="B1" s="1"/>
      <c r="C1" s="1"/>
    </row>
    <row r="2" spans="1:14" ht="15" customHeight="1" x14ac:dyDescent="0.2">
      <c r="A2" s="3"/>
      <c r="B2" s="3" t="s">
        <v>0</v>
      </c>
      <c r="C2" s="4" t="s">
        <v>1</v>
      </c>
      <c r="E2" s="148" t="s">
        <v>68</v>
      </c>
      <c r="F2" s="141" t="s">
        <v>69</v>
      </c>
      <c r="G2" s="142"/>
      <c r="H2" s="145" t="s">
        <v>70</v>
      </c>
      <c r="I2" s="146"/>
      <c r="J2" s="146"/>
      <c r="K2" s="147"/>
      <c r="L2" s="148" t="s">
        <v>30</v>
      </c>
      <c r="M2" s="148" t="s">
        <v>71</v>
      </c>
    </row>
    <row r="3" spans="1:14" ht="45" x14ac:dyDescent="0.2">
      <c r="A3" s="5"/>
      <c r="B3" s="6" t="s">
        <v>2</v>
      </c>
      <c r="C3" s="7">
        <f>C21</f>
        <v>56411.82317515515</v>
      </c>
      <c r="E3" s="149"/>
      <c r="F3" s="143"/>
      <c r="G3" s="144"/>
      <c r="H3" s="95" t="s">
        <v>72</v>
      </c>
      <c r="I3" s="95" t="s">
        <v>73</v>
      </c>
      <c r="J3" s="95" t="s">
        <v>74</v>
      </c>
      <c r="K3" s="95" t="s">
        <v>75</v>
      </c>
      <c r="L3" s="149"/>
      <c r="M3" s="149"/>
    </row>
    <row r="4" spans="1:14" ht="15" x14ac:dyDescent="0.25">
      <c r="A4" s="3"/>
      <c r="B4" s="6"/>
      <c r="C4" s="7"/>
      <c r="E4" s="96">
        <v>1</v>
      </c>
      <c r="F4" s="150">
        <v>2</v>
      </c>
      <c r="G4" s="151"/>
      <c r="H4" s="96">
        <v>3</v>
      </c>
      <c r="I4" s="96">
        <v>4</v>
      </c>
      <c r="J4" s="96">
        <v>5</v>
      </c>
      <c r="K4" s="96">
        <v>6</v>
      </c>
      <c r="L4" s="96">
        <v>7</v>
      </c>
      <c r="M4" s="96">
        <v>8</v>
      </c>
    </row>
    <row r="5" spans="1:14" ht="15" customHeight="1" x14ac:dyDescent="0.2">
      <c r="A5" s="3"/>
      <c r="B5" s="6"/>
      <c r="C5" s="7"/>
      <c r="E5" s="97" t="s">
        <v>76</v>
      </c>
      <c r="F5" s="134" t="s">
        <v>77</v>
      </c>
      <c r="G5" s="136"/>
      <c r="H5" s="98"/>
      <c r="I5" s="98"/>
      <c r="J5" s="98"/>
      <c r="K5" s="98"/>
      <c r="L5" s="98"/>
      <c r="M5" s="98"/>
    </row>
    <row r="6" spans="1:14" ht="15" customHeight="1" x14ac:dyDescent="0.2">
      <c r="A6" s="3"/>
      <c r="B6" s="6"/>
      <c r="C6" s="7"/>
      <c r="E6" s="99" t="s">
        <v>78</v>
      </c>
      <c r="F6" s="137" t="s">
        <v>79</v>
      </c>
      <c r="G6" s="138"/>
      <c r="H6" s="115">
        <v>362.04277999999999</v>
      </c>
      <c r="I6" s="100">
        <v>38885.913589999996</v>
      </c>
      <c r="J6" s="100">
        <v>2947.9191700000001</v>
      </c>
      <c r="K6" s="115">
        <v>50.95675</v>
      </c>
      <c r="L6" s="115">
        <f>SUM(H6:K6)</f>
        <v>42246.832289999998</v>
      </c>
      <c r="M6" s="101" t="s">
        <v>80</v>
      </c>
    </row>
    <row r="7" spans="1:14" ht="15" customHeight="1" x14ac:dyDescent="0.2">
      <c r="A7" s="3"/>
      <c r="B7" s="3"/>
      <c r="C7" s="3"/>
      <c r="E7" s="99" t="s">
        <v>81</v>
      </c>
      <c r="F7" s="137" t="s">
        <v>82</v>
      </c>
      <c r="G7" s="138"/>
      <c r="H7" s="100">
        <f>H6*1.2</f>
        <v>434.45133599999997</v>
      </c>
      <c r="I7" s="100">
        <f>I6*1.2</f>
        <v>46663.096307999993</v>
      </c>
      <c r="J7" s="100">
        <f>J6*1.2</f>
        <v>3537.5030040000001</v>
      </c>
      <c r="K7" s="100">
        <f>K6*1.2</f>
        <v>61.148099999999999</v>
      </c>
      <c r="L7" s="100">
        <f>SUM(H7:K7)</f>
        <v>50696.198747999988</v>
      </c>
      <c r="M7" s="101" t="s">
        <v>80</v>
      </c>
    </row>
    <row r="8" spans="1:14" ht="15" customHeight="1" x14ac:dyDescent="0.2">
      <c r="A8" s="5"/>
      <c r="B8" s="5"/>
      <c r="C8" s="5"/>
      <c r="E8" s="97" t="s">
        <v>108</v>
      </c>
      <c r="F8" s="134" t="s">
        <v>96</v>
      </c>
      <c r="G8" s="135"/>
      <c r="H8" s="135"/>
      <c r="I8" s="136"/>
      <c r="J8" s="98"/>
      <c r="K8" s="98"/>
      <c r="L8" s="98"/>
      <c r="M8" s="102"/>
    </row>
    <row r="9" spans="1:14" ht="79.5" customHeight="1" x14ac:dyDescent="0.2">
      <c r="A9" s="3"/>
      <c r="B9" s="207" t="s">
        <v>129</v>
      </c>
      <c r="C9" s="207"/>
      <c r="E9" s="99" t="s">
        <v>109</v>
      </c>
      <c r="F9" s="137" t="s">
        <v>83</v>
      </c>
      <c r="G9" s="138"/>
      <c r="H9" s="115">
        <v>223.78906000000001</v>
      </c>
      <c r="I9" s="115">
        <v>20935.768970000001</v>
      </c>
      <c r="J9" s="115">
        <v>0</v>
      </c>
      <c r="K9" s="115">
        <v>38.031570000000002</v>
      </c>
      <c r="L9" s="129">
        <f>SUM(H9:K9)</f>
        <v>21197.589599999999</v>
      </c>
      <c r="M9" s="101" t="s">
        <v>80</v>
      </c>
    </row>
    <row r="10" spans="1:14" ht="33.75" customHeight="1" x14ac:dyDescent="0.2">
      <c r="A10" s="5"/>
      <c r="B10" s="152" t="s">
        <v>5</v>
      </c>
      <c r="C10" s="152"/>
      <c r="E10" s="99" t="s">
        <v>110</v>
      </c>
      <c r="F10" s="137" t="s">
        <v>84</v>
      </c>
      <c r="G10" s="138"/>
      <c r="H10" s="115">
        <v>84.430570000000003</v>
      </c>
      <c r="I10" s="115">
        <v>12695.423430000001</v>
      </c>
      <c r="J10" s="115">
        <v>2947.9191700000001</v>
      </c>
      <c r="K10" s="115">
        <v>12.925179999999999</v>
      </c>
      <c r="L10" s="129">
        <f>SUM(H10:K10)</f>
        <v>15740.698350000001</v>
      </c>
      <c r="M10" s="101" t="s">
        <v>80</v>
      </c>
    </row>
    <row r="11" spans="1:14" ht="18.75" customHeight="1" x14ac:dyDescent="0.2">
      <c r="A11" s="3"/>
      <c r="B11" s="8" t="s">
        <v>3</v>
      </c>
      <c r="C11" s="3"/>
      <c r="E11" s="99" t="s">
        <v>111</v>
      </c>
      <c r="F11" s="137" t="s">
        <v>91</v>
      </c>
      <c r="G11" s="138"/>
      <c r="H11" s="115">
        <v>53.823149999999998</v>
      </c>
      <c r="I11" s="115">
        <v>5254.7211900000002</v>
      </c>
      <c r="J11" s="115">
        <v>0</v>
      </c>
      <c r="K11" s="115">
        <v>0</v>
      </c>
      <c r="L11" s="129">
        <f t="shared" ref="L11:L12" si="0">SUM(H11:K11)</f>
        <v>5308.5443400000004</v>
      </c>
      <c r="M11" s="101" t="s">
        <v>80</v>
      </c>
    </row>
    <row r="12" spans="1:14" ht="18.75" customHeight="1" x14ac:dyDescent="0.2">
      <c r="A12" s="3"/>
      <c r="B12" s="154" t="s">
        <v>4</v>
      </c>
      <c r="C12" s="154"/>
      <c r="E12" s="99" t="s">
        <v>112</v>
      </c>
      <c r="F12" s="137" t="s">
        <v>85</v>
      </c>
      <c r="G12" s="138"/>
      <c r="H12" s="115">
        <v>0</v>
      </c>
      <c r="I12" s="115"/>
      <c r="J12" s="115"/>
      <c r="K12" s="115"/>
      <c r="L12" s="129">
        <f t="shared" si="0"/>
        <v>0</v>
      </c>
      <c r="M12" s="101" t="s">
        <v>80</v>
      </c>
    </row>
    <row r="13" spans="1:14" ht="28.5" customHeight="1" x14ac:dyDescent="0.2">
      <c r="A13" s="10" t="s">
        <v>6</v>
      </c>
      <c r="B13" s="11" t="s">
        <v>7</v>
      </c>
      <c r="C13" s="12" t="s">
        <v>8</v>
      </c>
      <c r="E13" s="99" t="s">
        <v>113</v>
      </c>
      <c r="F13" s="137" t="s">
        <v>86</v>
      </c>
      <c r="G13" s="138"/>
      <c r="H13" s="115">
        <v>0</v>
      </c>
      <c r="I13" s="115"/>
      <c r="J13" s="115"/>
      <c r="K13" s="115"/>
      <c r="L13" s="115"/>
      <c r="M13" s="101" t="s">
        <v>80</v>
      </c>
      <c r="N13" s="103"/>
    </row>
    <row r="14" spans="1:14" ht="15" x14ac:dyDescent="0.2">
      <c r="A14" s="10">
        <v>1</v>
      </c>
      <c r="B14" s="11">
        <v>2</v>
      </c>
      <c r="C14" s="13">
        <v>3</v>
      </c>
      <c r="E14" s="99"/>
      <c r="F14" s="139" t="s">
        <v>87</v>
      </c>
      <c r="G14" s="140"/>
      <c r="H14" s="117">
        <f>SUM(H9:H13)</f>
        <v>362.04277999999999</v>
      </c>
      <c r="I14" s="117">
        <f>SUM(I9:I13)</f>
        <v>38885.913589999996</v>
      </c>
      <c r="J14" s="117">
        <f>SUM(J9:J13)</f>
        <v>2947.9191700000001</v>
      </c>
      <c r="K14" s="117">
        <f>SUM(K9:K13)</f>
        <v>50.95675</v>
      </c>
      <c r="L14" s="117">
        <f>SUM(L9:L13)</f>
        <v>42246.832289999998</v>
      </c>
      <c r="M14" s="101" t="s">
        <v>80</v>
      </c>
      <c r="N14" s="104"/>
    </row>
    <row r="15" spans="1:14" ht="14.25" customHeight="1" x14ac:dyDescent="0.2">
      <c r="A15" s="14">
        <v>1</v>
      </c>
      <c r="B15" s="15" t="s">
        <v>9</v>
      </c>
      <c r="C15" s="16">
        <v>42246.832289999998</v>
      </c>
      <c r="E15" s="97" t="s">
        <v>114</v>
      </c>
      <c r="F15" s="134" t="s">
        <v>97</v>
      </c>
      <c r="G15" s="135"/>
      <c r="H15" s="135"/>
      <c r="I15" s="135"/>
      <c r="J15" s="136"/>
      <c r="K15" s="98"/>
      <c r="L15" s="98"/>
      <c r="M15" s="102"/>
    </row>
    <row r="16" spans="1:14" ht="15" x14ac:dyDescent="0.2">
      <c r="A16" s="14">
        <v>1.1000000000000001</v>
      </c>
      <c r="B16" s="15" t="s">
        <v>10</v>
      </c>
      <c r="C16" s="16">
        <v>38885.913589999996</v>
      </c>
      <c r="E16" s="99" t="s">
        <v>115</v>
      </c>
      <c r="F16" s="131" t="s">
        <v>83</v>
      </c>
      <c r="G16" s="131"/>
      <c r="H16" s="130">
        <f>H9*$M$16/100</f>
        <v>241.24460668</v>
      </c>
      <c r="I16" s="130">
        <f t="shared" ref="I16:K16" si="1">I9*$M$16/100</f>
        <v>22568.758949660001</v>
      </c>
      <c r="J16" s="130">
        <f t="shared" si="1"/>
        <v>0</v>
      </c>
      <c r="K16" s="130">
        <f t="shared" si="1"/>
        <v>40.998032460000005</v>
      </c>
      <c r="L16" s="130">
        <f>SUM(H16:K16)</f>
        <v>22851.001588800002</v>
      </c>
      <c r="M16" s="108">
        <v>107.8</v>
      </c>
    </row>
    <row r="17" spans="1:13" ht="15" x14ac:dyDescent="0.2">
      <c r="A17" s="14">
        <v>1.2</v>
      </c>
      <c r="B17" s="15" t="s">
        <v>11</v>
      </c>
      <c r="C17" s="16">
        <v>2947.9191700000001</v>
      </c>
      <c r="E17" s="99" t="s">
        <v>116</v>
      </c>
      <c r="F17" s="131" t="s">
        <v>84</v>
      </c>
      <c r="G17" s="131"/>
      <c r="H17" s="130">
        <f>H10*$M$16/100*$M$17/100</f>
        <v>95.840010646379994</v>
      </c>
      <c r="I17" s="130">
        <f t="shared" ref="I17:K17" si="2">I10*$M$16/100*$M$17/100</f>
        <v>14411.006779789619</v>
      </c>
      <c r="J17" s="130">
        <f t="shared" si="2"/>
        <v>3346.2832791187793</v>
      </c>
      <c r="K17" s="130">
        <f t="shared" si="2"/>
        <v>14.67181127412</v>
      </c>
      <c r="L17" s="130">
        <f t="shared" ref="L17:L20" si="3">SUM(H17:K17)</f>
        <v>17867.801880828894</v>
      </c>
      <c r="M17" s="108">
        <v>105.3</v>
      </c>
    </row>
    <row r="18" spans="1:13" ht="15" x14ac:dyDescent="0.2">
      <c r="A18" s="14">
        <v>1.3</v>
      </c>
      <c r="B18" s="15" t="s">
        <v>12</v>
      </c>
      <c r="C18" s="16">
        <v>412.99952999999999</v>
      </c>
      <c r="E18" s="99" t="s">
        <v>117</v>
      </c>
      <c r="F18" s="131" t="s">
        <v>91</v>
      </c>
      <c r="G18" s="131"/>
      <c r="H18" s="130">
        <f>H11*$M$16/100*$M$17/100*$M$18/100</f>
        <v>63.784733004392393</v>
      </c>
      <c r="I18" s="130">
        <f t="shared" ref="I18:K18" si="4">I11*$M$16/100*$M$17/100*$M$18/100</f>
        <v>6227.2644413541957</v>
      </c>
      <c r="J18" s="130">
        <f t="shared" si="4"/>
        <v>0</v>
      </c>
      <c r="K18" s="130">
        <f t="shared" si="4"/>
        <v>0</v>
      </c>
      <c r="L18" s="130">
        <f t="shared" si="3"/>
        <v>6291.0491743585881</v>
      </c>
      <c r="M18" s="108">
        <v>104.4</v>
      </c>
    </row>
    <row r="19" spans="1:13" ht="15" x14ac:dyDescent="0.2">
      <c r="A19" s="14">
        <v>2</v>
      </c>
      <c r="B19" s="15" t="s">
        <v>13</v>
      </c>
      <c r="C19" s="16">
        <v>50696.198750000003</v>
      </c>
      <c r="E19" s="99" t="s">
        <v>118</v>
      </c>
      <c r="F19" s="131" t="s">
        <v>85</v>
      </c>
      <c r="G19" s="131"/>
      <c r="H19" s="130">
        <f>H12*$M$16/100*$M$17/100*$M$18/100*$M$19/100</f>
        <v>0</v>
      </c>
      <c r="I19" s="130">
        <f t="shared" ref="I19:K19" si="5">I12*$M$16/100*$M$17/100*$M$18/100*$M$19/100</f>
        <v>0</v>
      </c>
      <c r="J19" s="130">
        <f t="shared" si="5"/>
        <v>0</v>
      </c>
      <c r="K19" s="130">
        <f t="shared" si="5"/>
        <v>0</v>
      </c>
      <c r="L19" s="130">
        <f t="shared" si="3"/>
        <v>0</v>
      </c>
      <c r="M19" s="108">
        <v>104.4</v>
      </c>
    </row>
    <row r="20" spans="1:13" ht="15" x14ac:dyDescent="0.2">
      <c r="A20" s="14">
        <v>2.1</v>
      </c>
      <c r="B20" s="15" t="s">
        <v>14</v>
      </c>
      <c r="C20" s="16">
        <v>8449.3664600000011</v>
      </c>
      <c r="E20" s="99" t="s">
        <v>119</v>
      </c>
      <c r="F20" s="131" t="s">
        <v>86</v>
      </c>
      <c r="G20" s="131"/>
      <c r="H20" s="130">
        <f>H13*$M$16/100*$M$17/100*$M$18/100*$M$19/100*$M$20/100</f>
        <v>0</v>
      </c>
      <c r="I20" s="130">
        <f t="shared" ref="I20:K20" si="6">I13*$M$16/100*$M$17/100*$M$18/100*$M$19/100*$M$20/100</f>
        <v>0</v>
      </c>
      <c r="J20" s="130">
        <f t="shared" si="6"/>
        <v>0</v>
      </c>
      <c r="K20" s="130">
        <f t="shared" si="6"/>
        <v>0</v>
      </c>
      <c r="L20" s="130">
        <f t="shared" si="3"/>
        <v>0</v>
      </c>
      <c r="M20" s="108">
        <v>104.4</v>
      </c>
    </row>
    <row r="21" spans="1:13" ht="24" customHeight="1" x14ac:dyDescent="0.2">
      <c r="A21" s="14">
        <v>3</v>
      </c>
      <c r="B21" s="15" t="s">
        <v>15</v>
      </c>
      <c r="C21" s="16">
        <v>56411.82317515515</v>
      </c>
      <c r="D21" s="114">
        <f>C21/1.2</f>
        <v>47009.85264596263</v>
      </c>
      <c r="E21" s="116"/>
      <c r="F21" s="132" t="s">
        <v>87</v>
      </c>
      <c r="G21" s="132"/>
      <c r="H21" s="117">
        <f>SUM(H16:H20)</f>
        <v>400.86935033077236</v>
      </c>
      <c r="I21" s="117">
        <f t="shared" ref="I21:K21" si="7">SUM(I16:I20)</f>
        <v>43207.03017080381</v>
      </c>
      <c r="J21" s="117">
        <f t="shared" si="7"/>
        <v>3346.2832791187793</v>
      </c>
      <c r="K21" s="117">
        <f t="shared" si="7"/>
        <v>55.669843734120008</v>
      </c>
      <c r="L21" s="117">
        <f>SUM(L16:L20)</f>
        <v>47009.852643987484</v>
      </c>
      <c r="M21" s="105"/>
    </row>
    <row r="22" spans="1:13" ht="24" customHeight="1" x14ac:dyDescent="0.2">
      <c r="A22" s="109"/>
      <c r="B22" s="110"/>
      <c r="C22" s="111"/>
      <c r="D22" s="18"/>
      <c r="E22" s="97" t="s">
        <v>120</v>
      </c>
      <c r="F22" s="134" t="s">
        <v>88</v>
      </c>
      <c r="G22" s="135"/>
      <c r="H22" s="135"/>
      <c r="I22" s="135"/>
      <c r="J22" s="136"/>
      <c r="K22" s="100"/>
      <c r="L22" s="100"/>
      <c r="M22" s="105"/>
    </row>
    <row r="23" spans="1:13" ht="24" customHeight="1" x14ac:dyDescent="0.2">
      <c r="A23" s="109"/>
      <c r="B23" s="110"/>
      <c r="C23" s="111"/>
      <c r="D23" s="18"/>
      <c r="E23" s="99" t="s">
        <v>121</v>
      </c>
      <c r="F23" s="131" t="s">
        <v>83</v>
      </c>
      <c r="G23" s="131"/>
      <c r="H23" s="100">
        <f>H9*$M$23/100*1.2</f>
        <v>289.49352801599997</v>
      </c>
      <c r="I23" s="100">
        <f t="shared" ref="I23:K23" si="8">I9*$M$23/100*1.2</f>
        <v>27082.510739592002</v>
      </c>
      <c r="J23" s="100">
        <f t="shared" si="8"/>
        <v>0</v>
      </c>
      <c r="K23" s="100">
        <f t="shared" si="8"/>
        <v>49.197638952000005</v>
      </c>
      <c r="L23" s="100">
        <f>SUM(H23:K23)</f>
        <v>27421.20190656</v>
      </c>
      <c r="M23" s="108">
        <v>107.8</v>
      </c>
    </row>
    <row r="24" spans="1:13" ht="24" customHeight="1" x14ac:dyDescent="0.2">
      <c r="A24" s="109"/>
      <c r="B24" s="110"/>
      <c r="C24" s="111"/>
      <c r="D24" s="18"/>
      <c r="E24" s="99" t="s">
        <v>122</v>
      </c>
      <c r="F24" s="131" t="s">
        <v>84</v>
      </c>
      <c r="G24" s="131"/>
      <c r="H24" s="100">
        <f>H10*$M$23/100*$M$24/100*1.2</f>
        <v>115.00801277565598</v>
      </c>
      <c r="I24" s="100">
        <f t="shared" ref="I24:K24" si="9">I10*$M$23/100*$M$24/100*1.2</f>
        <v>17293.208135747544</v>
      </c>
      <c r="J24" s="100">
        <f t="shared" si="9"/>
        <v>4015.5399349425352</v>
      </c>
      <c r="K24" s="100">
        <f t="shared" si="9"/>
        <v>17.606173528943998</v>
      </c>
      <c r="L24" s="100">
        <f t="shared" ref="L24:L27" si="10">SUM(H24:K24)</f>
        <v>21441.362256994678</v>
      </c>
      <c r="M24" s="108">
        <v>105.3</v>
      </c>
    </row>
    <row r="25" spans="1:13" ht="24" customHeight="1" x14ac:dyDescent="0.2">
      <c r="A25" s="109"/>
      <c r="B25" s="110"/>
      <c r="C25" s="111"/>
      <c r="D25" s="18"/>
      <c r="E25" s="99" t="s">
        <v>123</v>
      </c>
      <c r="F25" s="131" t="s">
        <v>91</v>
      </c>
      <c r="G25" s="131"/>
      <c r="H25" s="100">
        <f>H11*$M$23/100*$M$24/100*$M$25/100*1.2</f>
        <v>76.541679605270872</v>
      </c>
      <c r="I25" s="100">
        <f t="shared" ref="I25:K25" si="11">I11*$M$23/100*$M$24/100*$M$25/100*1.2</f>
        <v>7472.7173296250348</v>
      </c>
      <c r="J25" s="100">
        <f t="shared" si="11"/>
        <v>0</v>
      </c>
      <c r="K25" s="100">
        <f t="shared" si="11"/>
        <v>0</v>
      </c>
      <c r="L25" s="100">
        <f t="shared" si="10"/>
        <v>7549.2590092303053</v>
      </c>
      <c r="M25" s="108">
        <v>104.4</v>
      </c>
    </row>
    <row r="26" spans="1:13" ht="24" customHeight="1" x14ac:dyDescent="0.2">
      <c r="A26" s="109"/>
      <c r="B26" s="110"/>
      <c r="C26" s="111"/>
      <c r="D26" s="18"/>
      <c r="E26" s="99" t="s">
        <v>124</v>
      </c>
      <c r="F26" s="131" t="s">
        <v>85</v>
      </c>
      <c r="G26" s="131"/>
      <c r="H26" s="100">
        <f>H12*$M$23/100*$M$24/100*$M$25/100*$M$26/100*1.2</f>
        <v>0</v>
      </c>
      <c r="I26" s="100">
        <f t="shared" ref="I26:K26" si="12">I12*$M$23/100*$M$24/100*$M$25/100*$M$26/100*1.2</f>
        <v>0</v>
      </c>
      <c r="J26" s="100">
        <f t="shared" si="12"/>
        <v>0</v>
      </c>
      <c r="K26" s="100">
        <f t="shared" si="12"/>
        <v>0</v>
      </c>
      <c r="L26" s="100">
        <f t="shared" si="10"/>
        <v>0</v>
      </c>
      <c r="M26" s="108">
        <v>104.4</v>
      </c>
    </row>
    <row r="27" spans="1:13" ht="24" customHeight="1" x14ac:dyDescent="0.2">
      <c r="A27" s="109"/>
      <c r="B27" s="110"/>
      <c r="C27" s="111"/>
      <c r="D27" s="18"/>
      <c r="E27" s="99" t="s">
        <v>125</v>
      </c>
      <c r="F27" s="131" t="s">
        <v>86</v>
      </c>
      <c r="G27" s="131"/>
      <c r="H27" s="100">
        <f>H13*$M$23/100*$M$24/100*$M$25/100*$M$26/100*$M$27/100*1.2</f>
        <v>0</v>
      </c>
      <c r="I27" s="100">
        <f t="shared" ref="I27:K27" si="13">I13*$M$23/100*$M$24/100*$M$25/100*$M$26/100*$M$27/100*1.2</f>
        <v>0</v>
      </c>
      <c r="J27" s="100">
        <f t="shared" si="13"/>
        <v>0</v>
      </c>
      <c r="K27" s="100">
        <f t="shared" si="13"/>
        <v>0</v>
      </c>
      <c r="L27" s="100">
        <f t="shared" si="10"/>
        <v>0</v>
      </c>
      <c r="M27" s="108">
        <v>104.4</v>
      </c>
    </row>
    <row r="28" spans="1:13" ht="15" customHeight="1" x14ac:dyDescent="0.2">
      <c r="A28" s="3"/>
      <c r="C28" s="3"/>
      <c r="E28" s="99"/>
      <c r="F28" s="132" t="s">
        <v>87</v>
      </c>
      <c r="G28" s="132"/>
      <c r="H28" s="117">
        <f>SUM(H23:H27)</f>
        <v>481.04322039692681</v>
      </c>
      <c r="I28" s="117">
        <f t="shared" ref="I28:K28" si="14">SUM(I23:I27)</f>
        <v>51848.436204964579</v>
      </c>
      <c r="J28" s="117">
        <f t="shared" si="14"/>
        <v>4015.5399349425352</v>
      </c>
      <c r="K28" s="117">
        <f t="shared" si="14"/>
        <v>66.803812480944003</v>
      </c>
      <c r="L28" s="117">
        <f>SUM(L23:L27)</f>
        <v>56411.823172784985</v>
      </c>
      <c r="M28" s="105"/>
    </row>
    <row r="29" spans="1:13" ht="25.5" customHeight="1" x14ac:dyDescent="0.2">
      <c r="A29" s="153"/>
      <c r="B29" s="153"/>
      <c r="C29" s="153"/>
      <c r="E29" s="112" t="s">
        <v>94</v>
      </c>
      <c r="F29" s="133" t="s">
        <v>89</v>
      </c>
      <c r="G29" s="133"/>
      <c r="H29" s="113">
        <f>H21</f>
        <v>400.86935033077236</v>
      </c>
      <c r="I29" s="113">
        <f t="shared" ref="I29" si="15">I21</f>
        <v>43207.03017080381</v>
      </c>
      <c r="J29" s="113">
        <f>J21</f>
        <v>3346.2832791187793</v>
      </c>
      <c r="K29" s="113">
        <f>K21</f>
        <v>55.669843734120008</v>
      </c>
      <c r="L29" s="113">
        <f>SUM(H29:K29)</f>
        <v>47009.852643987477</v>
      </c>
      <c r="M29" s="101" t="s">
        <v>80</v>
      </c>
    </row>
    <row r="30" spans="1:13" ht="15" customHeight="1" x14ac:dyDescent="0.2">
      <c r="E30" s="112" t="s">
        <v>95</v>
      </c>
      <c r="F30" s="133" t="s">
        <v>90</v>
      </c>
      <c r="G30" s="133"/>
      <c r="H30" s="113">
        <f>H28</f>
        <v>481.04322039692681</v>
      </c>
      <c r="I30" s="113">
        <f t="shared" ref="I30:K30" si="16">I28</f>
        <v>51848.436204964579</v>
      </c>
      <c r="J30" s="113">
        <f t="shared" si="16"/>
        <v>4015.5399349425352</v>
      </c>
      <c r="K30" s="113">
        <f t="shared" si="16"/>
        <v>66.803812480944003</v>
      </c>
      <c r="L30" s="113">
        <f>SUM(H30:K30)</f>
        <v>56411.823172784985</v>
      </c>
      <c r="M30" s="101" t="s">
        <v>80</v>
      </c>
    </row>
    <row r="31" spans="1:13" ht="15" customHeight="1" x14ac:dyDescent="0.2"/>
    <row r="32" spans="1:13" ht="15" customHeight="1" x14ac:dyDescent="0.2"/>
    <row r="33" spans="3:12" ht="14.25" customHeight="1" x14ac:dyDescent="0.2">
      <c r="C33" s="22"/>
    </row>
    <row r="34" spans="3:12" ht="15" customHeight="1" x14ac:dyDescent="0.2">
      <c r="H34" s="106"/>
      <c r="I34" s="106"/>
      <c r="J34" s="106"/>
      <c r="K34" s="106"/>
      <c r="L34" s="106"/>
    </row>
    <row r="35" spans="3:12" x14ac:dyDescent="0.2">
      <c r="H35" s="106"/>
      <c r="I35" s="106"/>
      <c r="J35" s="106"/>
      <c r="K35" s="106"/>
      <c r="L35" s="106"/>
    </row>
    <row r="36" spans="3:12" ht="15" customHeight="1" x14ac:dyDescent="0.2"/>
    <row r="37" spans="3:12" ht="15" customHeight="1" x14ac:dyDescent="0.2"/>
    <row r="38" spans="3:12" ht="14.25" customHeight="1" x14ac:dyDescent="0.2"/>
    <row r="40" spans="3:12" ht="14.25" customHeight="1" x14ac:dyDescent="0.2"/>
    <row r="42" spans="3:12" ht="14.25" customHeight="1" x14ac:dyDescent="0.2"/>
    <row r="44" spans="3:12" ht="14.25" customHeight="1" x14ac:dyDescent="0.2"/>
    <row r="45" spans="3:12" ht="15" customHeight="1" x14ac:dyDescent="0.2"/>
    <row r="46" spans="3:12" ht="15" customHeight="1" x14ac:dyDescent="0.2"/>
    <row r="47" spans="3:12" ht="15" customHeight="1" x14ac:dyDescent="0.2"/>
    <row r="48" spans="3:12" ht="15" customHeight="1" x14ac:dyDescent="0.2"/>
    <row r="49" spans="8:11" ht="15" customHeight="1" x14ac:dyDescent="0.2"/>
    <row r="50" spans="8:11" ht="15" customHeight="1" x14ac:dyDescent="0.2"/>
    <row r="51" spans="8:11" ht="15" customHeight="1" x14ac:dyDescent="0.2"/>
    <row r="52" spans="8:11" ht="15" customHeight="1" x14ac:dyDescent="0.2"/>
    <row r="53" spans="8:11" ht="15" customHeight="1" x14ac:dyDescent="0.2"/>
    <row r="55" spans="8:11" ht="14.25" customHeight="1" x14ac:dyDescent="0.2"/>
    <row r="61" spans="8:11" x14ac:dyDescent="0.2">
      <c r="H61" s="107"/>
      <c r="I61" s="107"/>
      <c r="J61" s="107"/>
      <c r="K61" s="107"/>
    </row>
  </sheetData>
  <mergeCells count="36">
    <mergeCell ref="B9:C9"/>
    <mergeCell ref="B10:C10"/>
    <mergeCell ref="A29:C29"/>
    <mergeCell ref="E2:E3"/>
    <mergeCell ref="B12:C12"/>
    <mergeCell ref="F2:G3"/>
    <mergeCell ref="H2:K2"/>
    <mergeCell ref="L2:L3"/>
    <mergeCell ref="M2:M3"/>
    <mergeCell ref="F4:G4"/>
    <mergeCell ref="F5:G5"/>
    <mergeCell ref="F6:G6"/>
    <mergeCell ref="F7:G7"/>
    <mergeCell ref="F8:I8"/>
    <mergeCell ref="F10:G10"/>
    <mergeCell ref="F11:G11"/>
    <mergeCell ref="F12:G12"/>
    <mergeCell ref="F13:G13"/>
    <mergeCell ref="F9:G9"/>
    <mergeCell ref="F14:G14"/>
    <mergeCell ref="F15:J15"/>
    <mergeCell ref="F16:G16"/>
    <mergeCell ref="F17:G17"/>
    <mergeCell ref="F18:G18"/>
    <mergeCell ref="F19:G19"/>
    <mergeCell ref="F20:G20"/>
    <mergeCell ref="F21:G21"/>
    <mergeCell ref="F29:G29"/>
    <mergeCell ref="F30:G30"/>
    <mergeCell ref="F22:J22"/>
    <mergeCell ref="F23:G23"/>
    <mergeCell ref="F24:G24"/>
    <mergeCell ref="F25:G25"/>
    <mergeCell ref="F26:G26"/>
    <mergeCell ref="F27:G27"/>
    <mergeCell ref="F28:G28"/>
  </mergeCells>
  <phoneticPr fontId="3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88B6-A6B2-4C55-980E-469379001D97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126</v>
      </c>
      <c r="C6" s="7">
        <f>C26</f>
        <v>27421.201906560003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54" t="s">
        <v>4</v>
      </c>
      <c r="C12" s="154"/>
    </row>
    <row r="13" spans="1:3" ht="15" x14ac:dyDescent="0.2">
      <c r="A13" s="3"/>
      <c r="B13" s="3"/>
      <c r="C13" s="3"/>
    </row>
    <row r="14" spans="1:3" ht="65.25" customHeight="1" x14ac:dyDescent="0.2">
      <c r="A14" s="3"/>
      <c r="B14" s="207" t="s">
        <v>129</v>
      </c>
      <c r="C14" s="207"/>
    </row>
    <row r="15" spans="1:3" ht="15" x14ac:dyDescent="0.2">
      <c r="A15" s="5"/>
      <c r="B15" s="152" t="s">
        <v>5</v>
      </c>
      <c r="C15" s="152"/>
    </row>
    <row r="16" spans="1:3" ht="15" x14ac:dyDescent="0.2">
      <c r="A16" s="3"/>
      <c r="B16" s="3"/>
      <c r="C16" s="3"/>
    </row>
    <row r="17" spans="1:4" ht="15" x14ac:dyDescent="0.2">
      <c r="A17" s="3"/>
      <c r="B17" s="3"/>
      <c r="C17" s="3"/>
    </row>
    <row r="18" spans="1:4" ht="28.5" x14ac:dyDescent="0.2">
      <c r="A18" s="10" t="s">
        <v>6</v>
      </c>
      <c r="B18" s="11" t="s">
        <v>7</v>
      </c>
      <c r="C18" s="12" t="s">
        <v>8</v>
      </c>
    </row>
    <row r="19" spans="1:4" x14ac:dyDescent="0.2">
      <c r="A19" s="10">
        <v>1</v>
      </c>
      <c r="B19" s="11">
        <v>2</v>
      </c>
      <c r="C19" s="13">
        <v>3</v>
      </c>
    </row>
    <row r="20" spans="1:4" x14ac:dyDescent="0.2">
      <c r="A20" s="14">
        <v>1</v>
      </c>
      <c r="B20" s="15" t="s">
        <v>9</v>
      </c>
      <c r="C20" s="16">
        <v>21197.589599999999</v>
      </c>
    </row>
    <row r="21" spans="1:4" x14ac:dyDescent="0.2">
      <c r="A21" s="14">
        <v>1.1000000000000001</v>
      </c>
      <c r="B21" s="15" t="s">
        <v>10</v>
      </c>
      <c r="C21" s="17">
        <v>20935.768970000001</v>
      </c>
    </row>
    <row r="22" spans="1:4" x14ac:dyDescent="0.2">
      <c r="A22" s="14">
        <v>1.2</v>
      </c>
      <c r="B22" s="15" t="s">
        <v>11</v>
      </c>
      <c r="C22" s="20">
        <v>0</v>
      </c>
    </row>
    <row r="23" spans="1:4" x14ac:dyDescent="0.2">
      <c r="A23" s="14">
        <v>1.3</v>
      </c>
      <c r="B23" s="15" t="s">
        <v>12</v>
      </c>
      <c r="C23" s="20">
        <v>261.82062999999999</v>
      </c>
    </row>
    <row r="24" spans="1:4" x14ac:dyDescent="0.2">
      <c r="A24" s="14">
        <v>2</v>
      </c>
      <c r="B24" s="15" t="s">
        <v>13</v>
      </c>
      <c r="C24" s="20">
        <v>25437.107520000001</v>
      </c>
    </row>
    <row r="25" spans="1:4" x14ac:dyDescent="0.2">
      <c r="A25" s="14">
        <v>2.1</v>
      </c>
      <c r="B25" s="15" t="s">
        <v>14</v>
      </c>
      <c r="C25" s="20">
        <v>4239.5179200000002</v>
      </c>
    </row>
    <row r="26" spans="1:4" ht="24" x14ac:dyDescent="0.2">
      <c r="A26" s="14">
        <v>3</v>
      </c>
      <c r="B26" s="15" t="s">
        <v>15</v>
      </c>
      <c r="C26" s="21">
        <v>27421.201906560003</v>
      </c>
      <c r="D26" s="18">
        <f>C26/1.2</f>
        <v>22851.001588800005</v>
      </c>
    </row>
    <row r="27" spans="1:4" ht="15" x14ac:dyDescent="0.2">
      <c r="A27" s="3"/>
      <c r="C27" s="3"/>
    </row>
    <row r="28" spans="1:4" ht="25.5" customHeight="1" x14ac:dyDescent="0.2">
      <c r="A28" s="153" t="s">
        <v>16</v>
      </c>
      <c r="B28" s="153"/>
      <c r="C28" s="153"/>
    </row>
    <row r="31" spans="1:4" ht="15" customHeight="1" x14ac:dyDescent="0.2">
      <c r="C31" s="19"/>
    </row>
    <row r="32" spans="1:4" x14ac:dyDescent="0.2">
      <c r="C32" s="19"/>
    </row>
    <row r="33" spans="3:3" x14ac:dyDescent="0.2">
      <c r="C33" s="19"/>
    </row>
    <row r="34" spans="3:3" x14ac:dyDescent="0.2">
      <c r="C34" s="19"/>
    </row>
    <row r="35" spans="3:3" ht="15" customHeight="1" x14ac:dyDescent="0.2">
      <c r="C35" s="19"/>
    </row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D630D-1547-434C-955B-00CC1B5A9F86}">
  <sheetPr>
    <pageSetUpPr fitToPage="1"/>
  </sheetPr>
  <dimension ref="A1:BB52"/>
  <sheetViews>
    <sheetView topLeftCell="A2" workbookViewId="0">
      <selection activeCell="B16" sqref="B16:G16"/>
    </sheetView>
  </sheetViews>
  <sheetFormatPr defaultColWidth="9.140625" defaultRowHeight="11.25" customHeight="1" x14ac:dyDescent="0.2"/>
  <cols>
    <col min="1" max="1" width="6.7109375" style="55" customWidth="1"/>
    <col min="2" max="2" width="22.28515625" style="55" customWidth="1"/>
    <col min="3" max="3" width="34.28515625" style="55" customWidth="1"/>
    <col min="4" max="8" width="19.85546875" style="55" customWidth="1"/>
    <col min="9" max="13" width="113.7109375" style="56" hidden="1" customWidth="1"/>
    <col min="14" max="19" width="136" style="56" hidden="1" customWidth="1"/>
    <col min="20" max="26" width="155.85546875" style="56" hidden="1" customWidth="1"/>
    <col min="27" max="27" width="162.5703125" style="56" hidden="1" customWidth="1"/>
    <col min="28" max="30" width="56.5703125" style="56" hidden="1" customWidth="1"/>
    <col min="31" max="32" width="54.140625" style="56" hidden="1" customWidth="1"/>
    <col min="33" max="40" width="79.42578125" style="56" hidden="1" customWidth="1"/>
    <col min="41" max="44" width="83.140625" style="56" hidden="1" customWidth="1"/>
    <col min="45" max="48" width="79.42578125" style="56" hidden="1" customWidth="1"/>
    <col min="49" max="50" width="54.140625" style="56" hidden="1" customWidth="1"/>
    <col min="51" max="54" width="79.42578125" style="56" hidden="1" customWidth="1"/>
    <col min="55" max="16384" width="9.140625" style="55"/>
  </cols>
  <sheetData>
    <row r="1" spans="1:19" x14ac:dyDescent="0.2">
      <c r="H1" s="24" t="s">
        <v>98</v>
      </c>
    </row>
    <row r="2" spans="1:19" x14ac:dyDescent="0.2">
      <c r="A2" s="26"/>
      <c r="B2" s="26"/>
      <c r="C2" s="26"/>
      <c r="D2" s="26"/>
      <c r="E2" s="26"/>
      <c r="F2" s="26"/>
      <c r="G2" s="26"/>
      <c r="H2" s="118" t="s">
        <v>99</v>
      </c>
    </row>
    <row r="3" spans="1:19" x14ac:dyDescent="0.2">
      <c r="A3" s="26"/>
      <c r="B3" s="26"/>
      <c r="C3" s="26"/>
      <c r="D3" s="26"/>
      <c r="E3" s="26"/>
      <c r="F3" s="26"/>
      <c r="G3" s="26"/>
      <c r="H3" s="24"/>
    </row>
    <row r="4" spans="1:19" x14ac:dyDescent="0.2">
      <c r="A4" s="26"/>
      <c r="B4" s="26" t="s">
        <v>0</v>
      </c>
      <c r="C4" s="156" t="s">
        <v>18</v>
      </c>
      <c r="D4" s="156"/>
      <c r="E4" s="156"/>
      <c r="F4" s="156"/>
      <c r="G4" s="156"/>
      <c r="H4" s="26"/>
      <c r="I4" s="27" t="s">
        <v>18</v>
      </c>
      <c r="J4" s="27" t="s">
        <v>19</v>
      </c>
      <c r="K4" s="27" t="s">
        <v>19</v>
      </c>
      <c r="L4" s="27" t="s">
        <v>19</v>
      </c>
      <c r="M4" s="27" t="s">
        <v>19</v>
      </c>
    </row>
    <row r="5" spans="1:19" ht="10.5" customHeight="1" x14ac:dyDescent="0.2">
      <c r="A5" s="26"/>
      <c r="B5" s="26"/>
      <c r="C5" s="157" t="s">
        <v>20</v>
      </c>
      <c r="D5" s="157"/>
      <c r="E5" s="157"/>
      <c r="F5" s="157"/>
      <c r="G5" s="157"/>
      <c r="H5" s="26"/>
    </row>
    <row r="6" spans="1:19" ht="17.25" customHeight="1" x14ac:dyDescent="0.2">
      <c r="A6" s="26"/>
      <c r="B6" s="26" t="s">
        <v>21</v>
      </c>
      <c r="C6" s="28"/>
      <c r="D6" s="28"/>
      <c r="E6" s="28"/>
      <c r="F6" s="28"/>
      <c r="G6" s="28"/>
      <c r="H6" s="26"/>
    </row>
    <row r="7" spans="1:19" ht="17.25" customHeight="1" x14ac:dyDescent="0.2">
      <c r="A7" s="26"/>
      <c r="B7" s="26"/>
      <c r="C7" s="28"/>
      <c r="D7" s="28"/>
      <c r="E7" s="28"/>
      <c r="F7" s="28"/>
      <c r="G7" s="28"/>
      <c r="H7" s="26"/>
    </row>
    <row r="8" spans="1:19" ht="17.25" customHeight="1" x14ac:dyDescent="0.2">
      <c r="A8" s="26"/>
      <c r="B8" s="119" t="s">
        <v>100</v>
      </c>
      <c r="C8" s="28"/>
      <c r="D8" s="28"/>
      <c r="E8" s="28"/>
      <c r="F8" s="28"/>
      <c r="G8" s="28"/>
      <c r="H8" s="26"/>
    </row>
    <row r="9" spans="1:19" ht="17.25" customHeight="1" x14ac:dyDescent="0.2">
      <c r="A9" s="26"/>
      <c r="B9" s="26"/>
      <c r="C9" s="158"/>
      <c r="D9" s="158"/>
      <c r="E9" s="158"/>
      <c r="F9" s="158"/>
      <c r="G9" s="158"/>
      <c r="H9" s="26"/>
    </row>
    <row r="10" spans="1:19" ht="11.25" customHeight="1" x14ac:dyDescent="0.25">
      <c r="A10" s="32"/>
      <c r="B10" s="32"/>
      <c r="C10" s="157" t="s">
        <v>23</v>
      </c>
      <c r="D10" s="157"/>
      <c r="E10" s="157"/>
      <c r="F10" s="157"/>
      <c r="G10" s="157"/>
      <c r="H10" s="32"/>
    </row>
    <row r="11" spans="1:19" ht="11.25" customHeight="1" x14ac:dyDescent="0.25">
      <c r="A11" s="32"/>
      <c r="B11" s="32"/>
      <c r="C11" s="28"/>
      <c r="D11" s="28"/>
      <c r="E11" s="28"/>
      <c r="F11" s="28"/>
      <c r="G11" s="28"/>
      <c r="H11" s="32"/>
    </row>
    <row r="12" spans="1:19" ht="18" x14ac:dyDescent="0.25">
      <c r="A12" s="32"/>
      <c r="B12" s="159" t="s">
        <v>24</v>
      </c>
      <c r="C12" s="159"/>
      <c r="D12" s="159"/>
      <c r="E12" s="159"/>
      <c r="F12" s="159"/>
      <c r="G12" s="159"/>
      <c r="H12" s="32"/>
    </row>
    <row r="13" spans="1:19" ht="11.25" customHeight="1" x14ac:dyDescent="0.25">
      <c r="A13" s="32"/>
      <c r="B13" s="32"/>
      <c r="C13" s="28"/>
      <c r="D13" s="28"/>
      <c r="E13" s="28"/>
      <c r="F13" s="28"/>
      <c r="G13" s="28"/>
      <c r="H13" s="32"/>
    </row>
    <row r="14" spans="1:19" ht="11.25" customHeight="1" x14ac:dyDescent="0.25">
      <c r="A14" s="32"/>
      <c r="B14" s="32"/>
      <c r="C14" s="28"/>
      <c r="D14" s="28"/>
      <c r="E14" s="28"/>
      <c r="F14" s="28"/>
      <c r="G14" s="28"/>
      <c r="H14" s="32"/>
    </row>
    <row r="15" spans="1:19" ht="11.25" customHeight="1" x14ac:dyDescent="0.25">
      <c r="A15" s="32"/>
      <c r="B15" s="32"/>
      <c r="C15" s="28"/>
      <c r="D15" s="28"/>
      <c r="E15" s="28"/>
      <c r="F15" s="28"/>
      <c r="G15" s="28"/>
      <c r="H15" s="32"/>
    </row>
    <row r="16" spans="1:19" ht="33.75" x14ac:dyDescent="0.2">
      <c r="A16" s="27"/>
      <c r="B16" s="155" t="s">
        <v>129</v>
      </c>
      <c r="C16" s="155"/>
      <c r="D16" s="155"/>
      <c r="E16" s="155"/>
      <c r="F16" s="155"/>
      <c r="G16" s="155"/>
      <c r="H16" s="27"/>
      <c r="N16" s="27" t="s">
        <v>25</v>
      </c>
      <c r="O16" s="27" t="s">
        <v>19</v>
      </c>
      <c r="P16" s="27" t="s">
        <v>19</v>
      </c>
      <c r="Q16" s="27" t="s">
        <v>19</v>
      </c>
      <c r="R16" s="27" t="s">
        <v>19</v>
      </c>
      <c r="S16" s="27" t="s">
        <v>19</v>
      </c>
    </row>
    <row r="17" spans="1:54" ht="13.5" customHeight="1" x14ac:dyDescent="0.2">
      <c r="A17" s="35"/>
      <c r="B17" s="160" t="s">
        <v>5</v>
      </c>
      <c r="C17" s="160"/>
      <c r="D17" s="160"/>
      <c r="E17" s="160"/>
      <c r="F17" s="160"/>
      <c r="G17" s="160"/>
      <c r="H17" s="35"/>
    </row>
    <row r="18" spans="1:54" ht="9.75" customHeight="1" x14ac:dyDescent="0.2">
      <c r="A18" s="26"/>
      <c r="B18" s="26"/>
      <c r="C18" s="26"/>
      <c r="D18" s="36"/>
      <c r="E18" s="36"/>
      <c r="F18" s="36"/>
      <c r="G18" s="37"/>
      <c r="H18" s="37"/>
    </row>
    <row r="19" spans="1:54" x14ac:dyDescent="0.2">
      <c r="A19" s="120"/>
      <c r="B19" s="161" t="s">
        <v>101</v>
      </c>
      <c r="C19" s="161"/>
      <c r="D19" s="161"/>
      <c r="E19" s="161"/>
      <c r="F19" s="161"/>
      <c r="G19" s="161"/>
      <c r="H19" s="161"/>
      <c r="T19" s="27" t="s">
        <v>101</v>
      </c>
      <c r="U19" s="27" t="s">
        <v>19</v>
      </c>
      <c r="V19" s="27" t="s">
        <v>19</v>
      </c>
      <c r="W19" s="27" t="s">
        <v>19</v>
      </c>
      <c r="X19" s="27" t="s">
        <v>19</v>
      </c>
      <c r="Y19" s="27" t="s">
        <v>19</v>
      </c>
      <c r="Z19" s="27" t="s">
        <v>19</v>
      </c>
    </row>
    <row r="20" spans="1:54" ht="9.75" customHeight="1" x14ac:dyDescent="0.2">
      <c r="A20" s="26"/>
      <c r="B20" s="26"/>
      <c r="C20" s="26"/>
      <c r="D20" s="28"/>
      <c r="E20" s="28"/>
      <c r="F20" s="28"/>
      <c r="G20" s="28"/>
      <c r="H20" s="28"/>
    </row>
    <row r="21" spans="1:54" ht="16.5" customHeight="1" x14ac:dyDescent="0.2">
      <c r="A21" s="162" t="s">
        <v>6</v>
      </c>
      <c r="B21" s="162" t="s">
        <v>102</v>
      </c>
      <c r="C21" s="162" t="s">
        <v>103</v>
      </c>
      <c r="D21" s="165" t="s">
        <v>29</v>
      </c>
      <c r="E21" s="166"/>
      <c r="F21" s="166"/>
      <c r="G21" s="166"/>
      <c r="H21" s="167"/>
      <c r="I21" s="121"/>
    </row>
    <row r="22" spans="1:54" ht="58.5" customHeight="1" x14ac:dyDescent="0.2">
      <c r="A22" s="163"/>
      <c r="B22" s="163"/>
      <c r="C22" s="163"/>
      <c r="D22" s="162" t="s">
        <v>104</v>
      </c>
      <c r="E22" s="162" t="s">
        <v>32</v>
      </c>
      <c r="F22" s="162" t="s">
        <v>33</v>
      </c>
      <c r="G22" s="162" t="s">
        <v>34</v>
      </c>
      <c r="H22" s="162" t="s">
        <v>105</v>
      </c>
      <c r="I22" s="121"/>
    </row>
    <row r="23" spans="1:54" ht="3.75" customHeight="1" x14ac:dyDescent="0.2">
      <c r="A23" s="164"/>
      <c r="B23" s="164"/>
      <c r="C23" s="164"/>
      <c r="D23" s="164"/>
      <c r="E23" s="164"/>
      <c r="F23" s="164"/>
      <c r="G23" s="164"/>
      <c r="H23" s="164"/>
      <c r="I23" s="121"/>
    </row>
    <row r="24" spans="1:54" x14ac:dyDescent="0.2">
      <c r="A24" s="40">
        <v>1</v>
      </c>
      <c r="B24" s="40">
        <v>2</v>
      </c>
      <c r="C24" s="40">
        <v>3</v>
      </c>
      <c r="D24" s="40">
        <v>4</v>
      </c>
      <c r="E24" s="40">
        <v>5</v>
      </c>
      <c r="F24" s="40">
        <v>6</v>
      </c>
      <c r="G24" s="40">
        <v>7</v>
      </c>
      <c r="H24" s="40">
        <v>8</v>
      </c>
      <c r="I24" s="121"/>
    </row>
    <row r="25" spans="1:54" s="123" customFormat="1" ht="14.25" x14ac:dyDescent="0.2">
      <c r="A25" s="170" t="s">
        <v>35</v>
      </c>
      <c r="B25" s="171"/>
      <c r="C25" s="171"/>
      <c r="D25" s="171"/>
      <c r="E25" s="171"/>
      <c r="F25" s="171"/>
      <c r="G25" s="171"/>
      <c r="H25" s="17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41" t="s">
        <v>35</v>
      </c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</row>
    <row r="26" spans="1:54" s="123" customFormat="1" ht="14.25" x14ac:dyDescent="0.2">
      <c r="A26" s="39" t="s">
        <v>36</v>
      </c>
      <c r="B26" s="43" t="s">
        <v>37</v>
      </c>
      <c r="C26" s="43" t="s">
        <v>92</v>
      </c>
      <c r="D26" s="124">
        <v>22966.94239</v>
      </c>
      <c r="E26" s="124"/>
      <c r="F26" s="124"/>
      <c r="G26" s="124"/>
      <c r="H26" s="124">
        <v>22966.94239</v>
      </c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41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</row>
    <row r="27" spans="1:54" s="123" customFormat="1" ht="14.25" x14ac:dyDescent="0.2">
      <c r="A27" s="43"/>
      <c r="B27" s="43"/>
      <c r="C27" s="45" t="s">
        <v>93</v>
      </c>
      <c r="D27" s="124">
        <v>20935.768970000001</v>
      </c>
      <c r="E27" s="124"/>
      <c r="F27" s="124"/>
      <c r="G27" s="124"/>
      <c r="H27" s="124">
        <v>20935.768970000001</v>
      </c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41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</row>
    <row r="28" spans="1:54" s="123" customFormat="1" ht="22.5" x14ac:dyDescent="0.2">
      <c r="A28" s="125"/>
      <c r="B28" s="168" t="s">
        <v>39</v>
      </c>
      <c r="C28" s="169"/>
      <c r="D28" s="126">
        <v>20935.768970000001</v>
      </c>
      <c r="E28" s="126"/>
      <c r="F28" s="127"/>
      <c r="G28" s="127"/>
      <c r="H28" s="127">
        <v>20935.768970000001</v>
      </c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41"/>
      <c r="AB28" s="51" t="s">
        <v>39</v>
      </c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</row>
    <row r="29" spans="1:54" s="123" customFormat="1" ht="14.25" x14ac:dyDescent="0.2">
      <c r="A29" s="170" t="s">
        <v>40</v>
      </c>
      <c r="B29" s="171"/>
      <c r="C29" s="171"/>
      <c r="D29" s="171"/>
      <c r="E29" s="171"/>
      <c r="F29" s="171"/>
      <c r="G29" s="171"/>
      <c r="H29" s="17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41" t="s">
        <v>40</v>
      </c>
      <c r="AB29" s="51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</row>
    <row r="30" spans="1:54" s="123" customFormat="1" ht="14.25" x14ac:dyDescent="0.2">
      <c r="A30" s="125"/>
      <c r="B30" s="173" t="s">
        <v>41</v>
      </c>
      <c r="C30" s="174"/>
      <c r="D30" s="126">
        <v>20935.768970000001</v>
      </c>
      <c r="E30" s="126"/>
      <c r="F30" s="127"/>
      <c r="G30" s="127"/>
      <c r="H30" s="127">
        <v>20935.768970000001</v>
      </c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41"/>
      <c r="AB30" s="51"/>
      <c r="AC30" s="52" t="s">
        <v>41</v>
      </c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</row>
    <row r="31" spans="1:54" s="123" customFormat="1" ht="14.25" x14ac:dyDescent="0.2">
      <c r="A31" s="170" t="s">
        <v>42</v>
      </c>
      <c r="B31" s="171"/>
      <c r="C31" s="171"/>
      <c r="D31" s="171"/>
      <c r="E31" s="171"/>
      <c r="F31" s="171"/>
      <c r="G31" s="171"/>
      <c r="H31" s="17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41" t="s">
        <v>42</v>
      </c>
      <c r="AB31" s="51"/>
      <c r="AC31" s="5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</row>
    <row r="32" spans="1:54" s="123" customFormat="1" ht="14.25" x14ac:dyDescent="0.2">
      <c r="A32" s="125"/>
      <c r="B32" s="173" t="s">
        <v>43</v>
      </c>
      <c r="C32" s="174"/>
      <c r="D32" s="126">
        <v>20935.768970000001</v>
      </c>
      <c r="E32" s="126"/>
      <c r="F32" s="127"/>
      <c r="G32" s="127"/>
      <c r="H32" s="127">
        <v>20935.768970000001</v>
      </c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41"/>
      <c r="AB32" s="51"/>
      <c r="AC32" s="52" t="s">
        <v>43</v>
      </c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</row>
    <row r="33" spans="1:54" s="123" customFormat="1" ht="14.25" x14ac:dyDescent="0.2">
      <c r="A33" s="170" t="s">
        <v>44</v>
      </c>
      <c r="B33" s="171"/>
      <c r="C33" s="171"/>
      <c r="D33" s="171"/>
      <c r="E33" s="171"/>
      <c r="F33" s="171"/>
      <c r="G33" s="171"/>
      <c r="H33" s="17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41" t="s">
        <v>44</v>
      </c>
      <c r="AB33" s="51"/>
      <c r="AC33" s="5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</row>
    <row r="34" spans="1:54" s="123" customFormat="1" ht="14.25" x14ac:dyDescent="0.2">
      <c r="A34" s="39" t="s">
        <v>45</v>
      </c>
      <c r="B34" s="43"/>
      <c r="C34" s="43" t="s">
        <v>46</v>
      </c>
      <c r="D34" s="124"/>
      <c r="E34" s="124"/>
      <c r="F34" s="124"/>
      <c r="G34" s="124">
        <v>42.377549999999999</v>
      </c>
      <c r="H34" s="124">
        <v>42.377549999999999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41"/>
      <c r="AB34" s="51"/>
      <c r="AC34" s="5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</row>
    <row r="35" spans="1:54" s="123" customFormat="1" ht="14.25" x14ac:dyDescent="0.2">
      <c r="A35" s="43"/>
      <c r="B35" s="43"/>
      <c r="C35" s="45" t="s">
        <v>93</v>
      </c>
      <c r="D35" s="124"/>
      <c r="E35" s="124"/>
      <c r="F35" s="124"/>
      <c r="G35" s="124">
        <v>38.031570000000002</v>
      </c>
      <c r="H35" s="124">
        <v>38.031570000000002</v>
      </c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41"/>
      <c r="AB35" s="51"/>
      <c r="AC35" s="5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</row>
    <row r="36" spans="1:54" s="123" customFormat="1" ht="14.25" x14ac:dyDescent="0.2">
      <c r="A36" s="125"/>
      <c r="B36" s="168" t="s">
        <v>47</v>
      </c>
      <c r="C36" s="169"/>
      <c r="D36" s="126"/>
      <c r="E36" s="126"/>
      <c r="F36" s="127"/>
      <c r="G36" s="127">
        <v>38.031570000000002</v>
      </c>
      <c r="H36" s="127">
        <v>38.031570000000002</v>
      </c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41"/>
      <c r="AB36" s="51" t="s">
        <v>47</v>
      </c>
      <c r="AC36" s="5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</row>
    <row r="37" spans="1:54" s="123" customFormat="1" ht="14.25" x14ac:dyDescent="0.2">
      <c r="A37" s="125"/>
      <c r="B37" s="173" t="s">
        <v>48</v>
      </c>
      <c r="C37" s="174"/>
      <c r="D37" s="126">
        <v>20935.768970000001</v>
      </c>
      <c r="E37" s="126"/>
      <c r="F37" s="127"/>
      <c r="G37" s="127">
        <v>38.031570000000002</v>
      </c>
      <c r="H37" s="127">
        <v>20973.80054</v>
      </c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41"/>
      <c r="AB37" s="51"/>
      <c r="AC37" s="52" t="s">
        <v>48</v>
      </c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</row>
    <row r="38" spans="1:54" s="123" customFormat="1" ht="48" x14ac:dyDescent="0.2">
      <c r="A38" s="170" t="s">
        <v>49</v>
      </c>
      <c r="B38" s="171"/>
      <c r="C38" s="171"/>
      <c r="D38" s="171"/>
      <c r="E38" s="171"/>
      <c r="F38" s="171"/>
      <c r="G38" s="171"/>
      <c r="H38" s="17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41" t="s">
        <v>49</v>
      </c>
      <c r="AB38" s="51"/>
      <c r="AC38" s="5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</row>
    <row r="39" spans="1:54" s="123" customFormat="1" ht="14.25" x14ac:dyDescent="0.2">
      <c r="A39" s="39" t="s">
        <v>50</v>
      </c>
      <c r="B39" s="43"/>
      <c r="C39" s="43" t="s">
        <v>51</v>
      </c>
      <c r="D39" s="124"/>
      <c r="E39" s="124"/>
      <c r="F39" s="124"/>
      <c r="G39" s="124">
        <v>249.36208999999999</v>
      </c>
      <c r="H39" s="124">
        <v>249.36208999999999</v>
      </c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41"/>
      <c r="AB39" s="51"/>
      <c r="AC39" s="5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</row>
    <row r="40" spans="1:54" s="123" customFormat="1" ht="14.25" x14ac:dyDescent="0.2">
      <c r="A40" s="43"/>
      <c r="B40" s="43"/>
      <c r="C40" s="45" t="s">
        <v>93</v>
      </c>
      <c r="D40" s="124"/>
      <c r="E40" s="124"/>
      <c r="F40" s="124"/>
      <c r="G40" s="124">
        <v>223.78906000000001</v>
      </c>
      <c r="H40" s="124">
        <v>223.78906000000001</v>
      </c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41"/>
      <c r="AB40" s="51"/>
      <c r="AC40" s="5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</row>
    <row r="41" spans="1:54" s="123" customFormat="1" ht="112.5" x14ac:dyDescent="0.2">
      <c r="A41" s="125"/>
      <c r="B41" s="168" t="s">
        <v>52</v>
      </c>
      <c r="C41" s="169"/>
      <c r="D41" s="126"/>
      <c r="E41" s="126"/>
      <c r="F41" s="127"/>
      <c r="G41" s="127">
        <v>223.78906000000001</v>
      </c>
      <c r="H41" s="127">
        <v>223.78906000000001</v>
      </c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41"/>
      <c r="AB41" s="51" t="s">
        <v>52</v>
      </c>
      <c r="AC41" s="5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</row>
    <row r="42" spans="1:54" s="123" customFormat="1" ht="14.25" x14ac:dyDescent="0.2">
      <c r="A42" s="125"/>
      <c r="B42" s="173" t="s">
        <v>53</v>
      </c>
      <c r="C42" s="174"/>
      <c r="D42" s="126">
        <v>20935.768970000001</v>
      </c>
      <c r="E42" s="126"/>
      <c r="F42" s="127"/>
      <c r="G42" s="127">
        <v>261.82062999999999</v>
      </c>
      <c r="H42" s="127">
        <v>21197.589599999999</v>
      </c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41"/>
      <c r="AB42" s="51"/>
      <c r="AC42" s="52" t="s">
        <v>53</v>
      </c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</row>
    <row r="43" spans="1:54" s="123" customFormat="1" ht="14.25" x14ac:dyDescent="0.2">
      <c r="A43" s="170" t="s">
        <v>54</v>
      </c>
      <c r="B43" s="171"/>
      <c r="C43" s="171"/>
      <c r="D43" s="171"/>
      <c r="E43" s="171"/>
      <c r="F43" s="171"/>
      <c r="G43" s="171"/>
      <c r="H43" s="17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41" t="s">
        <v>54</v>
      </c>
      <c r="AB43" s="51"/>
      <c r="AC43" s="5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</row>
    <row r="44" spans="1:54" s="123" customFormat="1" ht="14.25" x14ac:dyDescent="0.2">
      <c r="A44" s="125"/>
      <c r="B44" s="173" t="s">
        <v>55</v>
      </c>
      <c r="C44" s="174"/>
      <c r="D44" s="126">
        <v>20935.768970000001</v>
      </c>
      <c r="E44" s="126"/>
      <c r="F44" s="127"/>
      <c r="G44" s="127">
        <v>261.82062999999999</v>
      </c>
      <c r="H44" s="127">
        <v>21197.589599999999</v>
      </c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41"/>
      <c r="AB44" s="51"/>
      <c r="AC44" s="52" t="s">
        <v>55</v>
      </c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</row>
    <row r="45" spans="1:54" s="123" customFormat="1" ht="14.25" x14ac:dyDescent="0.2">
      <c r="A45" s="170" t="s">
        <v>56</v>
      </c>
      <c r="B45" s="171"/>
      <c r="C45" s="171"/>
      <c r="D45" s="171"/>
      <c r="E45" s="171"/>
      <c r="F45" s="171"/>
      <c r="G45" s="171"/>
      <c r="H45" s="17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41" t="s">
        <v>56</v>
      </c>
      <c r="AB45" s="51"/>
      <c r="AC45" s="5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</row>
    <row r="46" spans="1:54" s="123" customFormat="1" ht="14.25" x14ac:dyDescent="0.2">
      <c r="A46" s="39" t="s">
        <v>36</v>
      </c>
      <c r="B46" s="43" t="s">
        <v>57</v>
      </c>
      <c r="C46" s="43" t="s">
        <v>58</v>
      </c>
      <c r="D46" s="124">
        <v>4187.1537900000003</v>
      </c>
      <c r="E46" s="124"/>
      <c r="F46" s="124"/>
      <c r="G46" s="124">
        <v>52.364130000000003</v>
      </c>
      <c r="H46" s="124">
        <v>4239.5179200000002</v>
      </c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41"/>
      <c r="AB46" s="51"/>
      <c r="AC46" s="5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</row>
    <row r="47" spans="1:54" s="123" customFormat="1" ht="14.25" x14ac:dyDescent="0.2">
      <c r="A47" s="40"/>
      <c r="B47" s="43"/>
      <c r="C47" s="43"/>
      <c r="D47" s="124" t="s">
        <v>59</v>
      </c>
      <c r="E47" s="124" t="s">
        <v>60</v>
      </c>
      <c r="F47" s="124" t="s">
        <v>61</v>
      </c>
      <c r="G47" s="124" t="s">
        <v>62</v>
      </c>
      <c r="H47" s="124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41"/>
      <c r="AB47" s="51"/>
      <c r="AC47" s="5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</row>
    <row r="48" spans="1:54" s="123" customFormat="1" ht="14.25" x14ac:dyDescent="0.2">
      <c r="A48" s="125"/>
      <c r="B48" s="168" t="s">
        <v>63</v>
      </c>
      <c r="C48" s="169"/>
      <c r="D48" s="126">
        <v>4187.1537900000003</v>
      </c>
      <c r="E48" s="126"/>
      <c r="F48" s="127"/>
      <c r="G48" s="127">
        <v>52.364130000000003</v>
      </c>
      <c r="H48" s="127">
        <v>4239.5179200000002</v>
      </c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41"/>
      <c r="AB48" s="51" t="s">
        <v>63</v>
      </c>
      <c r="AC48" s="5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</row>
    <row r="49" spans="1:54" s="123" customFormat="1" ht="14.25" x14ac:dyDescent="0.2">
      <c r="A49" s="125"/>
      <c r="B49" s="173" t="s">
        <v>64</v>
      </c>
      <c r="C49" s="174"/>
      <c r="D49" s="126">
        <v>25122.922760000001</v>
      </c>
      <c r="E49" s="126"/>
      <c r="F49" s="127"/>
      <c r="G49" s="127">
        <v>314.18475999999998</v>
      </c>
      <c r="H49" s="127">
        <v>25437.107520000001</v>
      </c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41"/>
      <c r="AB49" s="51"/>
      <c r="AC49" s="52"/>
      <c r="AD49" s="52" t="s">
        <v>64</v>
      </c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</row>
    <row r="50" spans="1:54" s="123" customFormat="1" ht="11.25" customHeight="1" x14ac:dyDescent="0.2">
      <c r="A50" s="125"/>
      <c r="B50" s="175" t="s">
        <v>106</v>
      </c>
      <c r="C50" s="176"/>
      <c r="D50" s="48"/>
      <c r="E50" s="48"/>
      <c r="F50" s="48"/>
      <c r="G50" s="48"/>
      <c r="H50" s="48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41"/>
      <c r="AB50" s="51"/>
      <c r="AC50" s="52"/>
      <c r="AD50" s="5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</row>
    <row r="51" spans="1:54" s="123" customFormat="1" ht="14.25" x14ac:dyDescent="0.2">
      <c r="A51" s="128"/>
      <c r="B51" s="177" t="s">
        <v>107</v>
      </c>
      <c r="C51" s="177"/>
      <c r="D51" s="128"/>
      <c r="E51" s="128"/>
      <c r="F51" s="128"/>
      <c r="G51" s="128"/>
      <c r="H51" s="126">
        <v>314.18475999999998</v>
      </c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41"/>
      <c r="AB51" s="51"/>
      <c r="AC51" s="52"/>
      <c r="AD51" s="5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</row>
    <row r="52" spans="1:54" ht="26.25" customHeight="1" x14ac:dyDescent="0.2"/>
  </sheetData>
  <mergeCells count="36">
    <mergeCell ref="B50:C50"/>
    <mergeCell ref="B51:C51"/>
    <mergeCell ref="B42:C42"/>
    <mergeCell ref="A43:H43"/>
    <mergeCell ref="B44:C44"/>
    <mergeCell ref="A45:H45"/>
    <mergeCell ref="B48:C48"/>
    <mergeCell ref="B49:C49"/>
    <mergeCell ref="B41:C41"/>
    <mergeCell ref="H22:H23"/>
    <mergeCell ref="A25:H25"/>
    <mergeCell ref="B28:C28"/>
    <mergeCell ref="A29:H29"/>
    <mergeCell ref="B30:C30"/>
    <mergeCell ref="A31:H31"/>
    <mergeCell ref="B32:C32"/>
    <mergeCell ref="A33:H33"/>
    <mergeCell ref="B36:C36"/>
    <mergeCell ref="B37:C37"/>
    <mergeCell ref="A38:H38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6D644-DF16-49CB-994A-C6BF7DE7FFC3}">
  <dimension ref="A1:F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127</v>
      </c>
      <c r="C6" s="7">
        <f>C26</f>
        <v>21441.362256994682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54" t="s">
        <v>4</v>
      </c>
      <c r="C12" s="154"/>
    </row>
    <row r="13" spans="1:3" ht="15" x14ac:dyDescent="0.2">
      <c r="A13" s="3"/>
      <c r="B13" s="3"/>
      <c r="C13" s="3"/>
    </row>
    <row r="14" spans="1:3" ht="61.5" customHeight="1" x14ac:dyDescent="0.2">
      <c r="A14" s="3"/>
      <c r="B14" s="207" t="s">
        <v>129</v>
      </c>
      <c r="C14" s="207"/>
    </row>
    <row r="15" spans="1:3" ht="15" x14ac:dyDescent="0.2">
      <c r="A15" s="5"/>
      <c r="B15" s="152" t="s">
        <v>5</v>
      </c>
      <c r="C15" s="152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10" t="s">
        <v>6</v>
      </c>
      <c r="B18" s="11" t="s">
        <v>7</v>
      </c>
      <c r="C18" s="12" t="s">
        <v>8</v>
      </c>
    </row>
    <row r="19" spans="1:6" x14ac:dyDescent="0.2">
      <c r="A19" s="10">
        <v>1</v>
      </c>
      <c r="B19" s="11">
        <v>2</v>
      </c>
      <c r="C19" s="13">
        <v>3</v>
      </c>
    </row>
    <row r="20" spans="1:6" x14ac:dyDescent="0.2">
      <c r="A20" s="14">
        <v>1</v>
      </c>
      <c r="B20" s="15" t="s">
        <v>9</v>
      </c>
      <c r="C20" s="16">
        <v>15740.698350000001</v>
      </c>
    </row>
    <row r="21" spans="1:6" x14ac:dyDescent="0.2">
      <c r="A21" s="14">
        <v>1.1000000000000001</v>
      </c>
      <c r="B21" s="15" t="s">
        <v>10</v>
      </c>
      <c r="C21" s="17">
        <v>12695.423430000001</v>
      </c>
    </row>
    <row r="22" spans="1:6" x14ac:dyDescent="0.2">
      <c r="A22" s="14">
        <v>1.2</v>
      </c>
      <c r="B22" s="15" t="s">
        <v>11</v>
      </c>
      <c r="C22" s="20">
        <v>2947.9191700000001</v>
      </c>
      <c r="F22" s="19"/>
    </row>
    <row r="23" spans="1:6" x14ac:dyDescent="0.2">
      <c r="A23" s="14">
        <v>1.3</v>
      </c>
      <c r="B23" s="15" t="s">
        <v>12</v>
      </c>
      <c r="C23" s="20">
        <v>97.35575</v>
      </c>
      <c r="F23" s="19"/>
    </row>
    <row r="24" spans="1:6" x14ac:dyDescent="0.2">
      <c r="A24" s="14">
        <v>2</v>
      </c>
      <c r="B24" s="15" t="s">
        <v>13</v>
      </c>
      <c r="C24" s="20">
        <v>18888.838019999999</v>
      </c>
      <c r="F24" s="19"/>
    </row>
    <row r="25" spans="1:6" x14ac:dyDescent="0.2">
      <c r="A25" s="14">
        <v>2.1</v>
      </c>
      <c r="B25" s="15" t="s">
        <v>14</v>
      </c>
      <c r="C25" s="20">
        <v>3148.13967</v>
      </c>
      <c r="F25" s="19"/>
    </row>
    <row r="26" spans="1:6" ht="24" x14ac:dyDescent="0.2">
      <c r="A26" s="14">
        <v>3</v>
      </c>
      <c r="B26" s="15" t="s">
        <v>15</v>
      </c>
      <c r="C26" s="21">
        <v>21441.362256994682</v>
      </c>
      <c r="D26" s="18">
        <f>C26/1.2</f>
        <v>17867.801880828902</v>
      </c>
    </row>
    <row r="27" spans="1:6" ht="15" x14ac:dyDescent="0.2">
      <c r="A27" s="3"/>
      <c r="C27" s="3"/>
    </row>
    <row r="28" spans="1:6" ht="25.5" customHeight="1" x14ac:dyDescent="0.2">
      <c r="A28" s="153" t="s">
        <v>16</v>
      </c>
      <c r="B28" s="153"/>
      <c r="C28" s="153"/>
    </row>
    <row r="31" spans="1:6" ht="15" customHeight="1" x14ac:dyDescent="0.2"/>
    <row r="32" spans="1:6" x14ac:dyDescent="0.2">
      <c r="C32" s="22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F477-108E-41BE-A412-081ECEE17D50}">
  <sheetPr>
    <pageSetUpPr fitToPage="1"/>
  </sheetPr>
  <dimension ref="A1:W45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63" customWidth="1"/>
    <col min="2" max="2" width="20.140625" style="63" customWidth="1"/>
    <col min="3" max="3" width="32.7109375" style="92" customWidth="1"/>
    <col min="4" max="8" width="14" style="92" customWidth="1"/>
    <col min="9" max="9" width="9.140625" style="92"/>
    <col min="10" max="14" width="88.7109375" style="93" hidden="1" customWidth="1"/>
    <col min="15" max="20" width="108.85546875" style="93" hidden="1" customWidth="1"/>
    <col min="21" max="21" width="129.5703125" style="93" hidden="1" customWidth="1"/>
    <col min="22" max="23" width="52.85546875" style="93" hidden="1" customWidth="1"/>
    <col min="24" max="16384" width="9.140625" style="92"/>
  </cols>
  <sheetData>
    <row r="1" spans="1:20" s="23" customFormat="1" ht="15" x14ac:dyDescent="0.25">
      <c r="H1" s="57" t="s">
        <v>17</v>
      </c>
    </row>
    <row r="2" spans="1:20" s="23" customFormat="1" ht="15" x14ac:dyDescent="0.25">
      <c r="A2" s="58"/>
      <c r="B2" s="58"/>
      <c r="C2" s="59"/>
      <c r="D2" s="59"/>
      <c r="E2" s="59"/>
      <c r="F2" s="59"/>
      <c r="G2" s="59"/>
      <c r="H2" s="57"/>
    </row>
    <row r="3" spans="1:20" s="23" customFormat="1" ht="15" x14ac:dyDescent="0.25">
      <c r="A3" s="58"/>
      <c r="B3" s="58"/>
      <c r="C3" s="59"/>
      <c r="D3" s="59"/>
      <c r="E3" s="59"/>
      <c r="F3" s="59"/>
      <c r="G3" s="59"/>
      <c r="H3" s="57"/>
    </row>
    <row r="4" spans="1:20" s="23" customFormat="1" ht="15" x14ac:dyDescent="0.25">
      <c r="A4" s="58"/>
      <c r="B4" s="58" t="s">
        <v>0</v>
      </c>
      <c r="C4" s="196" t="s">
        <v>18</v>
      </c>
      <c r="D4" s="196"/>
      <c r="E4" s="196"/>
      <c r="F4" s="196"/>
      <c r="G4" s="196"/>
      <c r="H4" s="59"/>
      <c r="J4" s="60" t="s">
        <v>18</v>
      </c>
      <c r="K4" s="60" t="s">
        <v>19</v>
      </c>
      <c r="L4" s="60" t="s">
        <v>19</v>
      </c>
      <c r="M4" s="60" t="s">
        <v>19</v>
      </c>
      <c r="N4" s="60" t="s">
        <v>19</v>
      </c>
    </row>
    <row r="5" spans="1:20" s="23" customFormat="1" ht="10.5" customHeight="1" x14ac:dyDescent="0.25">
      <c r="A5" s="58"/>
      <c r="B5" s="58"/>
      <c r="C5" s="197" t="s">
        <v>20</v>
      </c>
      <c r="D5" s="197"/>
      <c r="E5" s="197"/>
      <c r="F5" s="197"/>
      <c r="G5" s="197"/>
      <c r="H5" s="59"/>
    </row>
    <row r="6" spans="1:20" s="23" customFormat="1" ht="17.25" customHeight="1" x14ac:dyDescent="0.25">
      <c r="A6" s="58"/>
      <c r="B6" s="59" t="s">
        <v>21</v>
      </c>
      <c r="C6" s="61"/>
      <c r="D6" s="61"/>
      <c r="E6" s="61"/>
      <c r="F6" s="61"/>
      <c r="G6" s="61"/>
      <c r="H6" s="59"/>
    </row>
    <row r="7" spans="1:20" s="23" customFormat="1" ht="17.25" customHeight="1" x14ac:dyDescent="0.25">
      <c r="A7" s="58"/>
      <c r="B7" s="58"/>
      <c r="C7" s="61"/>
      <c r="D7" s="61"/>
      <c r="E7" s="61"/>
      <c r="F7" s="61"/>
      <c r="G7" s="61"/>
      <c r="H7" s="59"/>
    </row>
    <row r="8" spans="1:20" s="23" customFormat="1" ht="17.25" customHeight="1" x14ac:dyDescent="0.25">
      <c r="A8" s="58"/>
      <c r="B8" s="62" t="s">
        <v>65</v>
      </c>
      <c r="C8" s="61"/>
      <c r="D8" s="61"/>
      <c r="E8" s="61"/>
      <c r="F8" s="61"/>
      <c r="G8" s="61"/>
      <c r="H8" s="59"/>
    </row>
    <row r="9" spans="1:20" s="23" customFormat="1" ht="17.25" customHeight="1" x14ac:dyDescent="0.25">
      <c r="A9" s="58"/>
      <c r="B9" s="63" t="s">
        <v>22</v>
      </c>
      <c r="D9" s="57"/>
      <c r="E9" s="61"/>
      <c r="F9" s="61"/>
      <c r="G9" s="61"/>
      <c r="H9" s="59"/>
    </row>
    <row r="10" spans="1:20" s="23" customFormat="1" ht="17.25" customHeight="1" x14ac:dyDescent="0.25">
      <c r="A10" s="58"/>
      <c r="B10" s="58"/>
      <c r="C10" s="198"/>
      <c r="D10" s="198"/>
      <c r="E10" s="198"/>
      <c r="F10" s="198"/>
      <c r="G10" s="198"/>
      <c r="H10" s="59"/>
    </row>
    <row r="11" spans="1:20" s="23" customFormat="1" ht="11.25" customHeight="1" x14ac:dyDescent="0.25">
      <c r="A11" s="64"/>
      <c r="B11" s="64"/>
      <c r="C11" s="197" t="s">
        <v>23</v>
      </c>
      <c r="D11" s="197"/>
      <c r="E11" s="197"/>
      <c r="F11" s="197"/>
      <c r="G11" s="197"/>
      <c r="H11" s="65"/>
    </row>
    <row r="12" spans="1:20" s="23" customFormat="1" ht="11.25" customHeight="1" x14ac:dyDescent="0.25">
      <c r="A12" s="64"/>
      <c r="B12" s="64"/>
      <c r="C12" s="61"/>
      <c r="D12" s="61"/>
      <c r="E12" s="61"/>
      <c r="F12" s="61"/>
      <c r="G12" s="61"/>
      <c r="H12" s="65"/>
    </row>
    <row r="13" spans="1:20" s="23" customFormat="1" ht="18" x14ac:dyDescent="0.25">
      <c r="A13" s="64"/>
      <c r="B13" s="199" t="s">
        <v>24</v>
      </c>
      <c r="C13" s="199"/>
      <c r="D13" s="199"/>
      <c r="E13" s="199"/>
      <c r="F13" s="199"/>
      <c r="G13" s="199"/>
      <c r="H13" s="65"/>
    </row>
    <row r="14" spans="1:20" s="23" customFormat="1" ht="11.25" customHeight="1" x14ac:dyDescent="0.25">
      <c r="A14" s="64"/>
      <c r="B14" s="64"/>
      <c r="C14" s="61"/>
      <c r="D14" s="61"/>
      <c r="E14" s="61"/>
      <c r="F14" s="61"/>
      <c r="G14" s="61"/>
      <c r="H14" s="65"/>
    </row>
    <row r="15" spans="1:20" s="23" customFormat="1" ht="45.75" customHeight="1" x14ac:dyDescent="0.25">
      <c r="A15" s="66"/>
      <c r="B15" s="155" t="s">
        <v>129</v>
      </c>
      <c r="C15" s="155"/>
      <c r="D15" s="155"/>
      <c r="E15" s="155"/>
      <c r="F15" s="155"/>
      <c r="G15" s="155"/>
      <c r="H15" s="60"/>
      <c r="O15" s="60" t="s">
        <v>25</v>
      </c>
      <c r="P15" s="60" t="s">
        <v>19</v>
      </c>
      <c r="Q15" s="60" t="s">
        <v>19</v>
      </c>
      <c r="R15" s="60" t="s">
        <v>19</v>
      </c>
      <c r="S15" s="60" t="s">
        <v>19</v>
      </c>
      <c r="T15" s="60" t="s">
        <v>19</v>
      </c>
    </row>
    <row r="16" spans="1:20" s="23" customFormat="1" ht="13.5" customHeight="1" x14ac:dyDescent="0.25">
      <c r="A16" s="67"/>
      <c r="B16" s="190" t="s">
        <v>5</v>
      </c>
      <c r="C16" s="190"/>
      <c r="D16" s="190"/>
      <c r="E16" s="190"/>
      <c r="F16" s="190"/>
      <c r="G16" s="190"/>
      <c r="H16" s="68"/>
    </row>
    <row r="17" spans="1:23" s="23" customFormat="1" ht="9.75" customHeight="1" x14ac:dyDescent="0.25">
      <c r="A17" s="58"/>
      <c r="B17" s="58"/>
      <c r="C17" s="59"/>
      <c r="D17" s="69"/>
      <c r="E17" s="69"/>
      <c r="F17" s="69"/>
      <c r="G17" s="70"/>
      <c r="H17" s="70"/>
    </row>
    <row r="18" spans="1:23" s="23" customFormat="1" ht="15" x14ac:dyDescent="0.25">
      <c r="A18" s="71"/>
      <c r="B18" s="191" t="s">
        <v>26</v>
      </c>
      <c r="C18" s="191"/>
      <c r="D18" s="191"/>
      <c r="E18" s="191"/>
      <c r="F18" s="191"/>
      <c r="G18" s="191"/>
      <c r="H18" s="61"/>
    </row>
    <row r="19" spans="1:23" s="23" customFormat="1" ht="9.75" customHeight="1" x14ac:dyDescent="0.25">
      <c r="A19" s="58"/>
      <c r="B19" s="58"/>
      <c r="C19" s="59"/>
      <c r="D19" s="61"/>
      <c r="E19" s="61"/>
      <c r="F19" s="61"/>
      <c r="G19" s="61"/>
      <c r="H19" s="61"/>
    </row>
    <row r="20" spans="1:23" s="23" customFormat="1" ht="16.5" customHeight="1" x14ac:dyDescent="0.25">
      <c r="A20" s="192" t="s">
        <v>6</v>
      </c>
      <c r="B20" s="192" t="s">
        <v>27</v>
      </c>
      <c r="C20" s="186" t="s">
        <v>28</v>
      </c>
      <c r="D20" s="185" t="s">
        <v>29</v>
      </c>
      <c r="E20" s="185"/>
      <c r="F20" s="185"/>
      <c r="G20" s="185"/>
      <c r="H20" s="185" t="s">
        <v>30</v>
      </c>
    </row>
    <row r="21" spans="1:23" s="23" customFormat="1" ht="50.25" customHeight="1" x14ac:dyDescent="0.25">
      <c r="A21" s="193"/>
      <c r="B21" s="193"/>
      <c r="C21" s="195"/>
      <c r="D21" s="186" t="s">
        <v>31</v>
      </c>
      <c r="E21" s="186" t="s">
        <v>32</v>
      </c>
      <c r="F21" s="186" t="s">
        <v>33</v>
      </c>
      <c r="G21" s="188" t="s">
        <v>34</v>
      </c>
      <c r="H21" s="185"/>
    </row>
    <row r="22" spans="1:23" s="23" customFormat="1" ht="9.75" customHeight="1" x14ac:dyDescent="0.25">
      <c r="A22" s="194"/>
      <c r="B22" s="194"/>
      <c r="C22" s="187"/>
      <c r="D22" s="187"/>
      <c r="E22" s="187"/>
      <c r="F22" s="187"/>
      <c r="G22" s="189"/>
      <c r="H22" s="185"/>
    </row>
    <row r="23" spans="1:23" s="23" customFormat="1" ht="15" x14ac:dyDescent="0.25">
      <c r="A23" s="72">
        <v>1</v>
      </c>
      <c r="B23" s="72">
        <v>2</v>
      </c>
      <c r="C23" s="73">
        <v>3</v>
      </c>
      <c r="D23" s="73">
        <v>4</v>
      </c>
      <c r="E23" s="73">
        <v>5</v>
      </c>
      <c r="F23" s="73">
        <v>6</v>
      </c>
      <c r="G23" s="73">
        <v>7</v>
      </c>
      <c r="H23" s="73">
        <v>8</v>
      </c>
    </row>
    <row r="24" spans="1:23" s="23" customFormat="1" ht="15" x14ac:dyDescent="0.25">
      <c r="A24" s="180" t="s">
        <v>35</v>
      </c>
      <c r="B24" s="181"/>
      <c r="C24" s="181"/>
      <c r="D24" s="181"/>
      <c r="E24" s="181"/>
      <c r="F24" s="181"/>
      <c r="G24" s="181"/>
      <c r="H24" s="182"/>
      <c r="U24" s="74" t="s">
        <v>35</v>
      </c>
    </row>
    <row r="25" spans="1:23" s="23" customFormat="1" ht="15" x14ac:dyDescent="0.25">
      <c r="A25" s="72" t="s">
        <v>36</v>
      </c>
      <c r="B25" s="75" t="s">
        <v>66</v>
      </c>
      <c r="C25" s="76" t="s">
        <v>38</v>
      </c>
      <c r="D25" s="77">
        <v>12695.423430000001</v>
      </c>
      <c r="E25" s="78"/>
      <c r="F25" s="77">
        <v>2947.9191700000001</v>
      </c>
      <c r="G25" s="78"/>
      <c r="H25" s="79">
        <v>15643.3426</v>
      </c>
      <c r="U25" s="74"/>
    </row>
    <row r="26" spans="1:23" s="23" customFormat="1" ht="23.25" x14ac:dyDescent="0.25">
      <c r="A26" s="80"/>
      <c r="B26" s="183" t="s">
        <v>39</v>
      </c>
      <c r="C26" s="184"/>
      <c r="D26" s="81">
        <v>12695.423430000001</v>
      </c>
      <c r="E26" s="82"/>
      <c r="F26" s="83">
        <v>2947.9191700000001</v>
      </c>
      <c r="G26" s="84"/>
      <c r="H26" s="85">
        <v>15643.3426</v>
      </c>
      <c r="U26" s="74"/>
      <c r="V26" s="86" t="s">
        <v>39</v>
      </c>
    </row>
    <row r="27" spans="1:23" s="23" customFormat="1" ht="15" x14ac:dyDescent="0.25">
      <c r="A27" s="180" t="s">
        <v>40</v>
      </c>
      <c r="B27" s="181"/>
      <c r="C27" s="181"/>
      <c r="D27" s="181"/>
      <c r="E27" s="181"/>
      <c r="F27" s="181"/>
      <c r="G27" s="181"/>
      <c r="H27" s="182"/>
      <c r="U27" s="74" t="s">
        <v>40</v>
      </c>
      <c r="V27" s="86"/>
    </row>
    <row r="28" spans="1:23" s="23" customFormat="1" ht="15" x14ac:dyDescent="0.25">
      <c r="A28" s="80"/>
      <c r="B28" s="178" t="s">
        <v>41</v>
      </c>
      <c r="C28" s="179"/>
      <c r="D28" s="81">
        <v>12695.423430000001</v>
      </c>
      <c r="E28" s="82"/>
      <c r="F28" s="83">
        <v>2947.9191700000001</v>
      </c>
      <c r="G28" s="84"/>
      <c r="H28" s="85">
        <v>15643.3426</v>
      </c>
      <c r="U28" s="74"/>
      <c r="V28" s="86"/>
      <c r="W28" s="87" t="s">
        <v>41</v>
      </c>
    </row>
    <row r="29" spans="1:23" s="23" customFormat="1" ht="15" x14ac:dyDescent="0.25">
      <c r="A29" s="180" t="s">
        <v>42</v>
      </c>
      <c r="B29" s="181"/>
      <c r="C29" s="181"/>
      <c r="D29" s="181"/>
      <c r="E29" s="181"/>
      <c r="F29" s="181"/>
      <c r="G29" s="181"/>
      <c r="H29" s="182"/>
      <c r="U29" s="74" t="s">
        <v>42</v>
      </c>
      <c r="V29" s="86"/>
      <c r="W29" s="87"/>
    </row>
    <row r="30" spans="1:23" s="23" customFormat="1" ht="15" x14ac:dyDescent="0.25">
      <c r="A30" s="80"/>
      <c r="B30" s="178" t="s">
        <v>43</v>
      </c>
      <c r="C30" s="179"/>
      <c r="D30" s="81">
        <v>12695.423430000001</v>
      </c>
      <c r="E30" s="82"/>
      <c r="F30" s="83">
        <v>2947.9191700000001</v>
      </c>
      <c r="G30" s="84"/>
      <c r="H30" s="85">
        <v>15643.3426</v>
      </c>
      <c r="U30" s="74"/>
      <c r="V30" s="86"/>
      <c r="W30" s="87" t="s">
        <v>43</v>
      </c>
    </row>
    <row r="31" spans="1:23" s="23" customFormat="1" ht="15" x14ac:dyDescent="0.25">
      <c r="A31" s="180" t="s">
        <v>44</v>
      </c>
      <c r="B31" s="181"/>
      <c r="C31" s="181"/>
      <c r="D31" s="181"/>
      <c r="E31" s="181"/>
      <c r="F31" s="181"/>
      <c r="G31" s="181"/>
      <c r="H31" s="182"/>
      <c r="U31" s="74" t="s">
        <v>44</v>
      </c>
      <c r="V31" s="86"/>
      <c r="W31" s="87"/>
    </row>
    <row r="32" spans="1:23" s="23" customFormat="1" ht="15" x14ac:dyDescent="0.25">
      <c r="A32" s="72" t="s">
        <v>45</v>
      </c>
      <c r="B32" s="75"/>
      <c r="C32" s="76" t="s">
        <v>46</v>
      </c>
      <c r="D32" s="78"/>
      <c r="E32" s="78"/>
      <c r="F32" s="78"/>
      <c r="G32" s="88">
        <v>12.925179999999999</v>
      </c>
      <c r="H32" s="88">
        <v>12.925179999999999</v>
      </c>
      <c r="U32" s="74"/>
      <c r="V32" s="86"/>
      <c r="W32" s="87"/>
    </row>
    <row r="33" spans="1:23" s="23" customFormat="1" ht="15" x14ac:dyDescent="0.25">
      <c r="A33" s="80"/>
      <c r="B33" s="183" t="s">
        <v>47</v>
      </c>
      <c r="C33" s="184"/>
      <c r="D33" s="82"/>
      <c r="E33" s="82"/>
      <c r="F33" s="84"/>
      <c r="G33" s="89">
        <v>12.925179999999999</v>
      </c>
      <c r="H33" s="89">
        <v>12.925179999999999</v>
      </c>
      <c r="U33" s="74"/>
      <c r="V33" s="86" t="s">
        <v>47</v>
      </c>
      <c r="W33" s="87"/>
    </row>
    <row r="34" spans="1:23" s="23" customFormat="1" ht="15" x14ac:dyDescent="0.25">
      <c r="A34" s="80"/>
      <c r="B34" s="178" t="s">
        <v>48</v>
      </c>
      <c r="C34" s="179"/>
      <c r="D34" s="81">
        <v>12695.423430000001</v>
      </c>
      <c r="E34" s="82"/>
      <c r="F34" s="83">
        <v>2947.9191700000001</v>
      </c>
      <c r="G34" s="89">
        <v>12.925179999999999</v>
      </c>
      <c r="H34" s="83">
        <v>15656.26778</v>
      </c>
      <c r="U34" s="74"/>
      <c r="V34" s="86"/>
      <c r="W34" s="87" t="s">
        <v>48</v>
      </c>
    </row>
    <row r="35" spans="1:23" s="23" customFormat="1" ht="48.75" x14ac:dyDescent="0.25">
      <c r="A35" s="180" t="s">
        <v>49</v>
      </c>
      <c r="B35" s="181"/>
      <c r="C35" s="181"/>
      <c r="D35" s="181"/>
      <c r="E35" s="181"/>
      <c r="F35" s="181"/>
      <c r="G35" s="181"/>
      <c r="H35" s="182"/>
      <c r="U35" s="74" t="s">
        <v>49</v>
      </c>
      <c r="V35" s="86"/>
      <c r="W35" s="87"/>
    </row>
    <row r="36" spans="1:23" s="23" customFormat="1" ht="15" x14ac:dyDescent="0.25">
      <c r="A36" s="72" t="s">
        <v>45</v>
      </c>
      <c r="B36" s="75"/>
      <c r="C36" s="76" t="s">
        <v>51</v>
      </c>
      <c r="D36" s="78"/>
      <c r="E36" s="78"/>
      <c r="F36" s="78"/>
      <c r="G36" s="88">
        <v>84.430570000000003</v>
      </c>
      <c r="H36" s="88">
        <v>84.430570000000003</v>
      </c>
      <c r="U36" s="74"/>
      <c r="V36" s="86"/>
      <c r="W36" s="87"/>
    </row>
    <row r="37" spans="1:23" s="23" customFormat="1" ht="113.25" x14ac:dyDescent="0.25">
      <c r="A37" s="80"/>
      <c r="B37" s="183" t="s">
        <v>52</v>
      </c>
      <c r="C37" s="184"/>
      <c r="D37" s="82"/>
      <c r="E37" s="82"/>
      <c r="F37" s="84"/>
      <c r="G37" s="89">
        <v>84.430570000000003</v>
      </c>
      <c r="H37" s="89">
        <v>84.430570000000003</v>
      </c>
      <c r="U37" s="74"/>
      <c r="V37" s="86" t="s">
        <v>52</v>
      </c>
      <c r="W37" s="87"/>
    </row>
    <row r="38" spans="1:23" s="23" customFormat="1" ht="15" x14ac:dyDescent="0.25">
      <c r="A38" s="80"/>
      <c r="B38" s="178" t="s">
        <v>53</v>
      </c>
      <c r="C38" s="179"/>
      <c r="D38" s="81">
        <v>12695.423430000001</v>
      </c>
      <c r="E38" s="82"/>
      <c r="F38" s="83">
        <v>2947.9191700000001</v>
      </c>
      <c r="G38" s="89">
        <v>97.35575</v>
      </c>
      <c r="H38" s="83">
        <v>15740.698350000001</v>
      </c>
      <c r="U38" s="74"/>
      <c r="V38" s="86"/>
      <c r="W38" s="87" t="s">
        <v>53</v>
      </c>
    </row>
    <row r="39" spans="1:23" s="23" customFormat="1" ht="15" x14ac:dyDescent="0.25">
      <c r="A39" s="180" t="s">
        <v>54</v>
      </c>
      <c r="B39" s="181"/>
      <c r="C39" s="181"/>
      <c r="D39" s="181"/>
      <c r="E39" s="181"/>
      <c r="F39" s="181"/>
      <c r="G39" s="181"/>
      <c r="H39" s="182"/>
      <c r="U39" s="74" t="s">
        <v>54</v>
      </c>
      <c r="V39" s="86"/>
      <c r="W39" s="87"/>
    </row>
    <row r="40" spans="1:23" s="23" customFormat="1" ht="15" x14ac:dyDescent="0.25">
      <c r="A40" s="80"/>
      <c r="B40" s="178" t="s">
        <v>55</v>
      </c>
      <c r="C40" s="179"/>
      <c r="D40" s="81">
        <v>12695.423430000001</v>
      </c>
      <c r="E40" s="82"/>
      <c r="F40" s="83">
        <v>2947.9191700000001</v>
      </c>
      <c r="G40" s="89">
        <v>97.35575</v>
      </c>
      <c r="H40" s="83">
        <v>15740.698350000001</v>
      </c>
      <c r="U40" s="74"/>
      <c r="V40" s="86"/>
      <c r="W40" s="87" t="s">
        <v>55</v>
      </c>
    </row>
    <row r="41" spans="1:23" s="23" customFormat="1" ht="15" x14ac:dyDescent="0.25">
      <c r="A41" s="180" t="s">
        <v>56</v>
      </c>
      <c r="B41" s="181"/>
      <c r="C41" s="181"/>
      <c r="D41" s="181"/>
      <c r="E41" s="181"/>
      <c r="F41" s="181"/>
      <c r="G41" s="181"/>
      <c r="H41" s="182"/>
      <c r="U41" s="74" t="s">
        <v>56</v>
      </c>
      <c r="V41" s="86"/>
      <c r="W41" s="87"/>
    </row>
    <row r="42" spans="1:23" s="23" customFormat="1" ht="15" x14ac:dyDescent="0.25">
      <c r="A42" s="72" t="s">
        <v>36</v>
      </c>
      <c r="B42" s="75" t="s">
        <v>57</v>
      </c>
      <c r="C42" s="76" t="s">
        <v>58</v>
      </c>
      <c r="D42" s="77">
        <v>2539.0846900000001</v>
      </c>
      <c r="E42" s="78"/>
      <c r="F42" s="88">
        <v>589.58383000000003</v>
      </c>
      <c r="G42" s="88">
        <v>19.471150000000002</v>
      </c>
      <c r="H42" s="77">
        <v>3148.13967</v>
      </c>
      <c r="U42" s="74"/>
      <c r="V42" s="86"/>
      <c r="W42" s="87"/>
    </row>
    <row r="43" spans="1:23" s="23" customFormat="1" ht="15" x14ac:dyDescent="0.25">
      <c r="A43" s="72"/>
      <c r="B43" s="75"/>
      <c r="C43" s="76"/>
      <c r="D43" s="78" t="s">
        <v>59</v>
      </c>
      <c r="E43" s="78" t="s">
        <v>60</v>
      </c>
      <c r="F43" s="78" t="s">
        <v>61</v>
      </c>
      <c r="G43" s="78" t="s">
        <v>62</v>
      </c>
      <c r="H43" s="78"/>
      <c r="U43" s="74"/>
      <c r="V43" s="86"/>
      <c r="W43" s="87"/>
    </row>
    <row r="44" spans="1:23" s="23" customFormat="1" ht="15" x14ac:dyDescent="0.25">
      <c r="A44" s="80"/>
      <c r="B44" s="183" t="s">
        <v>63</v>
      </c>
      <c r="C44" s="184"/>
      <c r="D44" s="81">
        <v>2539.0846900000001</v>
      </c>
      <c r="E44" s="82"/>
      <c r="F44" s="89">
        <v>589.58383000000003</v>
      </c>
      <c r="G44" s="89">
        <v>19.471150000000002</v>
      </c>
      <c r="H44" s="83">
        <v>3148.13967</v>
      </c>
      <c r="U44" s="74"/>
      <c r="V44" s="86" t="s">
        <v>63</v>
      </c>
      <c r="W44" s="87"/>
    </row>
    <row r="45" spans="1:23" s="23" customFormat="1" ht="15" x14ac:dyDescent="0.25">
      <c r="A45" s="80"/>
      <c r="B45" s="178" t="s">
        <v>64</v>
      </c>
      <c r="C45" s="179"/>
      <c r="D45" s="81">
        <v>15234.50812</v>
      </c>
      <c r="E45" s="82"/>
      <c r="F45" s="90">
        <v>3537.5030000000002</v>
      </c>
      <c r="G45" s="91">
        <v>116.82689999999999</v>
      </c>
      <c r="H45" s="83">
        <v>18888.838019999999</v>
      </c>
      <c r="U45" s="74"/>
      <c r="V45" s="86"/>
      <c r="W45" s="87" t="s">
        <v>64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D1A1-4BCA-47F3-A509-66FDF30A9B00}">
  <dimension ref="A1:F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2.710937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128</v>
      </c>
      <c r="C6" s="7">
        <f>C26</f>
        <v>7549.2590116004667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54" t="s">
        <v>4</v>
      </c>
      <c r="C12" s="154"/>
    </row>
    <row r="13" spans="1:3" ht="15" x14ac:dyDescent="0.2">
      <c r="A13" s="3"/>
      <c r="B13" s="3"/>
      <c r="C13" s="3"/>
    </row>
    <row r="14" spans="1:3" ht="64.5" customHeight="1" x14ac:dyDescent="0.2">
      <c r="A14" s="3"/>
      <c r="B14" s="207" t="s">
        <v>129</v>
      </c>
      <c r="C14" s="207"/>
    </row>
    <row r="15" spans="1:3" ht="15" x14ac:dyDescent="0.2">
      <c r="A15" s="5"/>
      <c r="B15" s="152" t="s">
        <v>5</v>
      </c>
      <c r="C15" s="152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10" t="s">
        <v>6</v>
      </c>
      <c r="B18" s="11" t="s">
        <v>7</v>
      </c>
      <c r="C18" s="12" t="s">
        <v>8</v>
      </c>
    </row>
    <row r="19" spans="1:6" x14ac:dyDescent="0.2">
      <c r="A19" s="10">
        <v>1</v>
      </c>
      <c r="B19" s="11">
        <v>2</v>
      </c>
      <c r="C19" s="13">
        <v>3</v>
      </c>
    </row>
    <row r="20" spans="1:6" x14ac:dyDescent="0.2">
      <c r="A20" s="14">
        <v>1</v>
      </c>
      <c r="B20" s="15" t="s">
        <v>9</v>
      </c>
      <c r="C20" s="16">
        <v>5308.5443400000004</v>
      </c>
    </row>
    <row r="21" spans="1:6" x14ac:dyDescent="0.2">
      <c r="A21" s="14">
        <v>1.1000000000000001</v>
      </c>
      <c r="B21" s="15" t="s">
        <v>10</v>
      </c>
      <c r="C21" s="17">
        <v>5254.7211900000002</v>
      </c>
    </row>
    <row r="22" spans="1:6" x14ac:dyDescent="0.2">
      <c r="A22" s="14">
        <v>1.2</v>
      </c>
      <c r="B22" s="15" t="s">
        <v>11</v>
      </c>
      <c r="C22" s="20">
        <v>0</v>
      </c>
    </row>
    <row r="23" spans="1:6" x14ac:dyDescent="0.2">
      <c r="A23" s="14">
        <v>1.3</v>
      </c>
      <c r="B23" s="15" t="s">
        <v>12</v>
      </c>
      <c r="C23" s="20">
        <v>53.823149999999998</v>
      </c>
      <c r="F23" s="19"/>
    </row>
    <row r="24" spans="1:6" x14ac:dyDescent="0.2">
      <c r="A24" s="14">
        <v>2</v>
      </c>
      <c r="B24" s="15" t="s">
        <v>13</v>
      </c>
      <c r="C24" s="20">
        <v>6370.2532099999999</v>
      </c>
      <c r="F24" s="19"/>
    </row>
    <row r="25" spans="1:6" x14ac:dyDescent="0.2">
      <c r="A25" s="14">
        <v>2.1</v>
      </c>
      <c r="B25" s="15" t="s">
        <v>14</v>
      </c>
      <c r="C25" s="20">
        <v>1061.7088699999999</v>
      </c>
      <c r="F25" s="19"/>
    </row>
    <row r="26" spans="1:6" ht="24" x14ac:dyDescent="0.2">
      <c r="A26" s="14">
        <v>3</v>
      </c>
      <c r="B26" s="15" t="s">
        <v>15</v>
      </c>
      <c r="C26" s="21">
        <v>7549.2590116004667</v>
      </c>
      <c r="D26" s="18">
        <f>C26/1.2</f>
        <v>6291.0491763337222</v>
      </c>
    </row>
    <row r="27" spans="1:6" ht="15" x14ac:dyDescent="0.2">
      <c r="A27" s="3"/>
      <c r="C27" s="3"/>
    </row>
    <row r="28" spans="1:6" ht="25.5" customHeight="1" x14ac:dyDescent="0.2">
      <c r="A28" s="153" t="s">
        <v>16</v>
      </c>
      <c r="B28" s="153"/>
      <c r="C28" s="153"/>
    </row>
    <row r="31" spans="1:6" ht="15" customHeight="1" x14ac:dyDescent="0.2"/>
    <row r="32" spans="1:6" x14ac:dyDescent="0.2">
      <c r="C32" s="22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27751-1715-4120-B1CF-9CC506835506}">
  <sheetPr>
    <pageSetUpPr fitToPage="1"/>
  </sheetPr>
  <dimension ref="A1:W48"/>
  <sheetViews>
    <sheetView topLeftCell="A10" workbookViewId="0">
      <selection activeCell="B28" sqref="B28:C28"/>
    </sheetView>
  </sheetViews>
  <sheetFormatPr defaultColWidth="9.140625" defaultRowHeight="11.25" customHeight="1" x14ac:dyDescent="0.2"/>
  <cols>
    <col min="1" max="1" width="6.7109375" style="30" customWidth="1"/>
    <col min="2" max="2" width="20.140625" style="30" customWidth="1"/>
    <col min="3" max="3" width="32.7109375" style="55" customWidth="1"/>
    <col min="4" max="8" width="14" style="55" customWidth="1"/>
    <col min="9" max="9" width="9.140625" style="55"/>
    <col min="10" max="14" width="88.7109375" style="56" hidden="1" customWidth="1"/>
    <col min="15" max="20" width="108.85546875" style="56" hidden="1" customWidth="1"/>
    <col min="21" max="21" width="129.5703125" style="56" hidden="1" customWidth="1"/>
    <col min="22" max="23" width="52.85546875" style="56" hidden="1" customWidth="1"/>
    <col min="24" max="16384" width="9.140625" style="55"/>
  </cols>
  <sheetData>
    <row r="1" spans="1:20" s="23" customFormat="1" ht="15" x14ac:dyDescent="0.25">
      <c r="H1" s="24" t="s">
        <v>17</v>
      </c>
    </row>
    <row r="2" spans="1:20" s="23" customFormat="1" ht="15" x14ac:dyDescent="0.25">
      <c r="A2" s="25"/>
      <c r="B2" s="25"/>
      <c r="C2" s="26"/>
      <c r="D2" s="26"/>
      <c r="E2" s="26"/>
      <c r="F2" s="26"/>
      <c r="G2" s="26"/>
      <c r="H2" s="24"/>
    </row>
    <row r="3" spans="1:20" s="23" customFormat="1" ht="15" x14ac:dyDescent="0.25">
      <c r="A3" s="25"/>
      <c r="B3" s="25"/>
      <c r="C3" s="26"/>
      <c r="D3" s="26"/>
      <c r="E3" s="26"/>
      <c r="F3" s="26"/>
      <c r="G3" s="26"/>
      <c r="H3" s="24"/>
    </row>
    <row r="4" spans="1:20" s="23" customFormat="1" ht="15" x14ac:dyDescent="0.25">
      <c r="A4" s="25"/>
      <c r="B4" s="25" t="s">
        <v>0</v>
      </c>
      <c r="C4" s="156" t="s">
        <v>18</v>
      </c>
      <c r="D4" s="156"/>
      <c r="E4" s="156"/>
      <c r="F4" s="156"/>
      <c r="G4" s="156"/>
      <c r="H4" s="26"/>
      <c r="J4" s="27" t="s">
        <v>18</v>
      </c>
      <c r="K4" s="27" t="s">
        <v>19</v>
      </c>
      <c r="L4" s="27" t="s">
        <v>19</v>
      </c>
      <c r="M4" s="27" t="s">
        <v>19</v>
      </c>
      <c r="N4" s="27" t="s">
        <v>19</v>
      </c>
    </row>
    <row r="5" spans="1:20" s="23" customFormat="1" ht="10.5" customHeight="1" x14ac:dyDescent="0.25">
      <c r="A5" s="25"/>
      <c r="B5" s="25"/>
      <c r="C5" s="157" t="s">
        <v>20</v>
      </c>
      <c r="D5" s="157"/>
      <c r="E5" s="157"/>
      <c r="F5" s="157"/>
      <c r="G5" s="157"/>
      <c r="H5" s="26"/>
    </row>
    <row r="6" spans="1:20" s="23" customFormat="1" ht="17.25" customHeight="1" x14ac:dyDescent="0.25">
      <c r="A6" s="25"/>
      <c r="B6" s="26" t="s">
        <v>21</v>
      </c>
      <c r="C6" s="28"/>
      <c r="D6" s="28"/>
      <c r="E6" s="28"/>
      <c r="F6" s="28"/>
      <c r="G6" s="28"/>
      <c r="H6" s="26"/>
    </row>
    <row r="7" spans="1:20" s="23" customFormat="1" ht="17.25" customHeight="1" x14ac:dyDescent="0.25">
      <c r="A7" s="25"/>
      <c r="B7" s="25"/>
      <c r="C7" s="28"/>
      <c r="D7" s="28"/>
      <c r="E7" s="28"/>
      <c r="F7" s="28"/>
      <c r="G7" s="28"/>
      <c r="H7" s="26"/>
    </row>
    <row r="8" spans="1:20" s="23" customFormat="1" ht="17.25" customHeight="1" x14ac:dyDescent="0.25">
      <c r="A8" s="25"/>
      <c r="B8" s="29" t="s">
        <v>67</v>
      </c>
      <c r="C8" s="28"/>
      <c r="D8" s="28"/>
      <c r="E8" s="28"/>
      <c r="F8" s="28"/>
      <c r="G8" s="28"/>
      <c r="H8" s="26"/>
    </row>
    <row r="9" spans="1:20" s="23" customFormat="1" ht="17.25" customHeight="1" x14ac:dyDescent="0.25">
      <c r="A9" s="25"/>
      <c r="B9" s="30" t="s">
        <v>22</v>
      </c>
      <c r="D9" s="24"/>
      <c r="E9" s="28"/>
      <c r="F9" s="28"/>
      <c r="G9" s="28"/>
      <c r="H9" s="26"/>
    </row>
    <row r="10" spans="1:20" s="23" customFormat="1" ht="17.25" customHeight="1" x14ac:dyDescent="0.25">
      <c r="A10" s="25"/>
      <c r="B10" s="25"/>
      <c r="C10" s="158"/>
      <c r="D10" s="158"/>
      <c r="E10" s="158"/>
      <c r="F10" s="158"/>
      <c r="G10" s="158"/>
      <c r="H10" s="26"/>
    </row>
    <row r="11" spans="1:20" s="23" customFormat="1" ht="11.25" customHeight="1" x14ac:dyDescent="0.25">
      <c r="A11" s="31"/>
      <c r="B11" s="31"/>
      <c r="C11" s="157" t="s">
        <v>23</v>
      </c>
      <c r="D11" s="157"/>
      <c r="E11" s="157"/>
      <c r="F11" s="157"/>
      <c r="G11" s="157"/>
      <c r="H11" s="32"/>
    </row>
    <row r="12" spans="1:20" s="23" customFormat="1" ht="11.25" customHeight="1" x14ac:dyDescent="0.25">
      <c r="A12" s="31"/>
      <c r="B12" s="31"/>
      <c r="C12" s="28"/>
      <c r="D12" s="28"/>
      <c r="E12" s="28"/>
      <c r="F12" s="28"/>
      <c r="G12" s="28"/>
      <c r="H12" s="32"/>
    </row>
    <row r="13" spans="1:20" s="23" customFormat="1" ht="18" x14ac:dyDescent="0.25">
      <c r="A13" s="31"/>
      <c r="B13" s="159" t="s">
        <v>24</v>
      </c>
      <c r="C13" s="159"/>
      <c r="D13" s="159"/>
      <c r="E13" s="159"/>
      <c r="F13" s="159"/>
      <c r="G13" s="159"/>
      <c r="H13" s="32"/>
    </row>
    <row r="14" spans="1:20" s="23" customFormat="1" ht="11.25" customHeight="1" x14ac:dyDescent="0.25">
      <c r="A14" s="31"/>
      <c r="B14" s="31"/>
      <c r="C14" s="28"/>
      <c r="D14" s="28"/>
      <c r="E14" s="28"/>
      <c r="F14" s="28"/>
      <c r="G14" s="28"/>
      <c r="H14" s="32"/>
    </row>
    <row r="15" spans="1:20" s="23" customFormat="1" ht="45.75" customHeight="1" x14ac:dyDescent="0.25">
      <c r="A15" s="33"/>
      <c r="B15" s="155" t="s">
        <v>129</v>
      </c>
      <c r="C15" s="155"/>
      <c r="D15" s="155"/>
      <c r="E15" s="155"/>
      <c r="F15" s="155"/>
      <c r="G15" s="155"/>
      <c r="H15" s="27"/>
      <c r="O15" s="27" t="s">
        <v>25</v>
      </c>
      <c r="P15" s="27" t="s">
        <v>19</v>
      </c>
      <c r="Q15" s="27" t="s">
        <v>19</v>
      </c>
      <c r="R15" s="27" t="s">
        <v>19</v>
      </c>
      <c r="S15" s="27" t="s">
        <v>19</v>
      </c>
      <c r="T15" s="27" t="s">
        <v>19</v>
      </c>
    </row>
    <row r="16" spans="1:20" s="23" customFormat="1" ht="13.5" customHeight="1" x14ac:dyDescent="0.25">
      <c r="A16" s="34"/>
      <c r="B16" s="160" t="s">
        <v>5</v>
      </c>
      <c r="C16" s="160"/>
      <c r="D16" s="160"/>
      <c r="E16" s="160"/>
      <c r="F16" s="160"/>
      <c r="G16" s="160"/>
      <c r="H16" s="35"/>
    </row>
    <row r="17" spans="1:23" s="23" customFormat="1" ht="9.75" customHeight="1" x14ac:dyDescent="0.25">
      <c r="A17" s="25"/>
      <c r="B17" s="25"/>
      <c r="C17" s="26"/>
      <c r="D17" s="36"/>
      <c r="E17" s="36"/>
      <c r="F17" s="36"/>
      <c r="G17" s="37"/>
      <c r="H17" s="37"/>
    </row>
    <row r="18" spans="1:23" s="23" customFormat="1" ht="15" x14ac:dyDescent="0.25">
      <c r="A18" s="38"/>
      <c r="B18" s="203" t="s">
        <v>26</v>
      </c>
      <c r="C18" s="203"/>
      <c r="D18" s="203"/>
      <c r="E18" s="203"/>
      <c r="F18" s="203"/>
      <c r="G18" s="203"/>
      <c r="H18" s="28"/>
    </row>
    <row r="19" spans="1:23" s="23" customFormat="1" ht="9.75" customHeight="1" x14ac:dyDescent="0.25">
      <c r="A19" s="25"/>
      <c r="B19" s="25"/>
      <c r="C19" s="26"/>
      <c r="D19" s="28"/>
      <c r="E19" s="28"/>
      <c r="F19" s="28"/>
      <c r="G19" s="28"/>
      <c r="H19" s="28"/>
    </row>
    <row r="20" spans="1:23" s="23" customFormat="1" ht="16.5" customHeight="1" x14ac:dyDescent="0.25">
      <c r="A20" s="204" t="s">
        <v>6</v>
      </c>
      <c r="B20" s="204" t="s">
        <v>27</v>
      </c>
      <c r="C20" s="162" t="s">
        <v>28</v>
      </c>
      <c r="D20" s="200" t="s">
        <v>29</v>
      </c>
      <c r="E20" s="200"/>
      <c r="F20" s="200"/>
      <c r="G20" s="200"/>
      <c r="H20" s="200" t="s">
        <v>30</v>
      </c>
    </row>
    <row r="21" spans="1:23" s="23" customFormat="1" ht="50.25" customHeight="1" x14ac:dyDescent="0.25">
      <c r="A21" s="205"/>
      <c r="B21" s="205"/>
      <c r="C21" s="163"/>
      <c r="D21" s="162" t="s">
        <v>31</v>
      </c>
      <c r="E21" s="162" t="s">
        <v>32</v>
      </c>
      <c r="F21" s="162" t="s">
        <v>33</v>
      </c>
      <c r="G21" s="201" t="s">
        <v>34</v>
      </c>
      <c r="H21" s="200"/>
    </row>
    <row r="22" spans="1:23" s="23" customFormat="1" ht="3.75" customHeight="1" x14ac:dyDescent="0.25">
      <c r="A22" s="206"/>
      <c r="B22" s="206"/>
      <c r="C22" s="164"/>
      <c r="D22" s="164"/>
      <c r="E22" s="164"/>
      <c r="F22" s="164"/>
      <c r="G22" s="202"/>
      <c r="H22" s="200"/>
    </row>
    <row r="23" spans="1:23" s="23" customFormat="1" ht="15" x14ac:dyDescent="0.25">
      <c r="A23" s="39">
        <v>1</v>
      </c>
      <c r="B23" s="39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</row>
    <row r="24" spans="1:23" s="23" customFormat="1" ht="15" x14ac:dyDescent="0.25">
      <c r="A24" s="170" t="s">
        <v>35</v>
      </c>
      <c r="B24" s="171"/>
      <c r="C24" s="171"/>
      <c r="D24" s="171"/>
      <c r="E24" s="171"/>
      <c r="F24" s="171"/>
      <c r="G24" s="171"/>
      <c r="H24" s="172"/>
      <c r="U24" s="41" t="s">
        <v>35</v>
      </c>
    </row>
    <row r="25" spans="1:23" s="23" customFormat="1" ht="15" x14ac:dyDescent="0.25">
      <c r="A25" s="39" t="s">
        <v>36</v>
      </c>
      <c r="B25" s="42" t="s">
        <v>37</v>
      </c>
      <c r="C25" s="43" t="s">
        <v>38</v>
      </c>
      <c r="D25" s="44">
        <v>5254.7211900000002</v>
      </c>
      <c r="E25" s="45"/>
      <c r="F25" s="45"/>
      <c r="G25" s="45"/>
      <c r="H25" s="44">
        <v>5254.7211900000002</v>
      </c>
      <c r="U25" s="41"/>
    </row>
    <row r="26" spans="1:23" s="23" customFormat="1" ht="23.25" x14ac:dyDescent="0.25">
      <c r="A26" s="46"/>
      <c r="B26" s="168" t="s">
        <v>39</v>
      </c>
      <c r="C26" s="169"/>
      <c r="D26" s="47">
        <v>5254.7211900000002</v>
      </c>
      <c r="E26" s="48"/>
      <c r="F26" s="49"/>
      <c r="G26" s="49"/>
      <c r="H26" s="50">
        <v>5254.7211900000002</v>
      </c>
      <c r="U26" s="41"/>
      <c r="V26" s="51" t="s">
        <v>39</v>
      </c>
    </row>
    <row r="27" spans="1:23" s="23" customFormat="1" ht="15" x14ac:dyDescent="0.25">
      <c r="A27" s="170" t="s">
        <v>40</v>
      </c>
      <c r="B27" s="171"/>
      <c r="C27" s="171"/>
      <c r="D27" s="171"/>
      <c r="E27" s="171"/>
      <c r="F27" s="171"/>
      <c r="G27" s="171"/>
      <c r="H27" s="172"/>
      <c r="U27" s="41" t="s">
        <v>40</v>
      </c>
      <c r="V27" s="51"/>
    </row>
    <row r="28" spans="1:23" s="23" customFormat="1" ht="15" x14ac:dyDescent="0.25">
      <c r="A28" s="46"/>
      <c r="B28" s="173" t="s">
        <v>41</v>
      </c>
      <c r="C28" s="174"/>
      <c r="D28" s="47">
        <v>5254.7211900000002</v>
      </c>
      <c r="E28" s="48"/>
      <c r="F28" s="49"/>
      <c r="G28" s="49"/>
      <c r="H28" s="50">
        <v>5254.7211900000002</v>
      </c>
      <c r="U28" s="41"/>
      <c r="V28" s="51"/>
      <c r="W28" s="52" t="s">
        <v>41</v>
      </c>
    </row>
    <row r="29" spans="1:23" s="23" customFormat="1" ht="15" x14ac:dyDescent="0.25">
      <c r="A29" s="170" t="s">
        <v>42</v>
      </c>
      <c r="B29" s="171"/>
      <c r="C29" s="171"/>
      <c r="D29" s="171"/>
      <c r="E29" s="171"/>
      <c r="F29" s="171"/>
      <c r="G29" s="171"/>
      <c r="H29" s="172"/>
      <c r="U29" s="41" t="s">
        <v>42</v>
      </c>
      <c r="V29" s="51"/>
      <c r="W29" s="52"/>
    </row>
    <row r="30" spans="1:23" s="23" customFormat="1" ht="15" x14ac:dyDescent="0.25">
      <c r="A30" s="46"/>
      <c r="B30" s="173" t="s">
        <v>43</v>
      </c>
      <c r="C30" s="174"/>
      <c r="D30" s="47">
        <v>5254.7211900000002</v>
      </c>
      <c r="E30" s="48"/>
      <c r="F30" s="49"/>
      <c r="G30" s="49"/>
      <c r="H30" s="50">
        <v>5254.7211900000002</v>
      </c>
      <c r="U30" s="41"/>
      <c r="V30" s="51"/>
      <c r="W30" s="52" t="s">
        <v>43</v>
      </c>
    </row>
    <row r="31" spans="1:23" s="23" customFormat="1" ht="15" x14ac:dyDescent="0.25">
      <c r="A31" s="170" t="s">
        <v>44</v>
      </c>
      <c r="B31" s="171"/>
      <c r="C31" s="171"/>
      <c r="D31" s="171"/>
      <c r="E31" s="171"/>
      <c r="F31" s="171"/>
      <c r="G31" s="171"/>
      <c r="H31" s="172"/>
      <c r="U31" s="41" t="s">
        <v>44</v>
      </c>
      <c r="V31" s="51"/>
      <c r="W31" s="52"/>
    </row>
    <row r="32" spans="1:23" s="23" customFormat="1" ht="15" x14ac:dyDescent="0.25">
      <c r="A32" s="39" t="s">
        <v>45</v>
      </c>
      <c r="B32" s="42"/>
      <c r="C32" s="43" t="s">
        <v>46</v>
      </c>
      <c r="D32" s="45"/>
      <c r="E32" s="45"/>
      <c r="F32" s="45"/>
      <c r="G32" s="45"/>
      <c r="H32" s="45"/>
      <c r="U32" s="41"/>
      <c r="V32" s="51"/>
      <c r="W32" s="52"/>
    </row>
    <row r="33" spans="1:23" s="23" customFormat="1" ht="15" x14ac:dyDescent="0.25">
      <c r="A33" s="46"/>
      <c r="B33" s="168" t="s">
        <v>47</v>
      </c>
      <c r="C33" s="169"/>
      <c r="D33" s="48"/>
      <c r="E33" s="48"/>
      <c r="F33" s="49"/>
      <c r="G33" s="49"/>
      <c r="H33" s="49"/>
      <c r="U33" s="41"/>
      <c r="V33" s="51" t="s">
        <v>47</v>
      </c>
      <c r="W33" s="52"/>
    </row>
    <row r="34" spans="1:23" s="23" customFormat="1" ht="15" x14ac:dyDescent="0.25">
      <c r="A34" s="46"/>
      <c r="B34" s="173" t="s">
        <v>48</v>
      </c>
      <c r="C34" s="174"/>
      <c r="D34" s="47">
        <v>5254.7211900000002</v>
      </c>
      <c r="E34" s="48"/>
      <c r="F34" s="49"/>
      <c r="G34" s="49"/>
      <c r="H34" s="50">
        <v>5254.7211900000002</v>
      </c>
      <c r="U34" s="41"/>
      <c r="V34" s="51"/>
      <c r="W34" s="52" t="s">
        <v>48</v>
      </c>
    </row>
    <row r="35" spans="1:23" s="23" customFormat="1" ht="48.75" x14ac:dyDescent="0.25">
      <c r="A35" s="170" t="s">
        <v>49</v>
      </c>
      <c r="B35" s="171"/>
      <c r="C35" s="171"/>
      <c r="D35" s="171"/>
      <c r="E35" s="171"/>
      <c r="F35" s="171"/>
      <c r="G35" s="171"/>
      <c r="H35" s="172"/>
      <c r="U35" s="41" t="s">
        <v>49</v>
      </c>
      <c r="V35" s="51"/>
      <c r="W35" s="52"/>
    </row>
    <row r="36" spans="1:23" s="23" customFormat="1" ht="15" x14ac:dyDescent="0.25">
      <c r="A36" s="39" t="s">
        <v>50</v>
      </c>
      <c r="B36" s="42"/>
      <c r="C36" s="43" t="s">
        <v>51</v>
      </c>
      <c r="D36" s="45"/>
      <c r="E36" s="45"/>
      <c r="F36" s="45"/>
      <c r="G36" s="53">
        <v>53.823149999999998</v>
      </c>
      <c r="H36" s="53">
        <v>53.823149999999998</v>
      </c>
      <c r="U36" s="41"/>
      <c r="V36" s="51"/>
      <c r="W36" s="52"/>
    </row>
    <row r="37" spans="1:23" s="23" customFormat="1" ht="113.25" x14ac:dyDescent="0.25">
      <c r="A37" s="46"/>
      <c r="B37" s="168" t="s">
        <v>52</v>
      </c>
      <c r="C37" s="169"/>
      <c r="D37" s="48"/>
      <c r="E37" s="48"/>
      <c r="F37" s="49"/>
      <c r="G37" s="54">
        <v>53.823149999999998</v>
      </c>
      <c r="H37" s="54">
        <v>53.823149999999998</v>
      </c>
      <c r="U37" s="41"/>
      <c r="V37" s="51" t="s">
        <v>52</v>
      </c>
      <c r="W37" s="52"/>
    </row>
    <row r="38" spans="1:23" s="23" customFormat="1" ht="15" x14ac:dyDescent="0.25">
      <c r="A38" s="46"/>
      <c r="B38" s="173" t="s">
        <v>53</v>
      </c>
      <c r="C38" s="174"/>
      <c r="D38" s="47">
        <v>5254.7211900000002</v>
      </c>
      <c r="E38" s="48"/>
      <c r="F38" s="49"/>
      <c r="G38" s="54">
        <v>53.823149999999998</v>
      </c>
      <c r="H38" s="50">
        <v>5308.5443400000004</v>
      </c>
      <c r="U38" s="41"/>
      <c r="V38" s="51"/>
      <c r="W38" s="52" t="s">
        <v>53</v>
      </c>
    </row>
    <row r="39" spans="1:23" s="23" customFormat="1" ht="15" x14ac:dyDescent="0.25">
      <c r="A39" s="170" t="s">
        <v>54</v>
      </c>
      <c r="B39" s="171"/>
      <c r="C39" s="171"/>
      <c r="D39" s="171"/>
      <c r="E39" s="171"/>
      <c r="F39" s="171"/>
      <c r="G39" s="171"/>
      <c r="H39" s="172"/>
      <c r="U39" s="41" t="s">
        <v>54</v>
      </c>
      <c r="V39" s="51"/>
      <c r="W39" s="52"/>
    </row>
    <row r="40" spans="1:23" s="23" customFormat="1" ht="15" x14ac:dyDescent="0.25">
      <c r="A40" s="46"/>
      <c r="B40" s="173" t="s">
        <v>55</v>
      </c>
      <c r="C40" s="174"/>
      <c r="D40" s="47">
        <v>5254.7211900000002</v>
      </c>
      <c r="E40" s="48"/>
      <c r="F40" s="49"/>
      <c r="G40" s="54">
        <v>53.823149999999998</v>
      </c>
      <c r="H40" s="50">
        <v>5308.5443400000004</v>
      </c>
      <c r="U40" s="41"/>
      <c r="V40" s="51"/>
      <c r="W40" s="52" t="s">
        <v>55</v>
      </c>
    </row>
    <row r="41" spans="1:23" s="23" customFormat="1" ht="15" x14ac:dyDescent="0.25">
      <c r="A41" s="170" t="s">
        <v>56</v>
      </c>
      <c r="B41" s="171"/>
      <c r="C41" s="171"/>
      <c r="D41" s="171"/>
      <c r="E41" s="171"/>
      <c r="F41" s="171"/>
      <c r="G41" s="171"/>
      <c r="H41" s="172"/>
      <c r="U41" s="41" t="s">
        <v>56</v>
      </c>
      <c r="V41" s="51"/>
      <c r="W41" s="52"/>
    </row>
    <row r="42" spans="1:23" s="23" customFormat="1" ht="15" x14ac:dyDescent="0.25">
      <c r="A42" s="39" t="s">
        <v>36</v>
      </c>
      <c r="B42" s="42" t="s">
        <v>57</v>
      </c>
      <c r="C42" s="43" t="s">
        <v>58</v>
      </c>
      <c r="D42" s="44">
        <v>1050.94424</v>
      </c>
      <c r="E42" s="45"/>
      <c r="F42" s="45"/>
      <c r="G42" s="53">
        <v>10.76463</v>
      </c>
      <c r="H42" s="44">
        <v>1061.7088699999999</v>
      </c>
      <c r="U42" s="41"/>
      <c r="V42" s="51"/>
      <c r="W42" s="52"/>
    </row>
    <row r="43" spans="1:23" s="23" customFormat="1" ht="15" x14ac:dyDescent="0.25">
      <c r="A43" s="39"/>
      <c r="B43" s="42"/>
      <c r="C43" s="43"/>
      <c r="D43" s="45" t="s">
        <v>59</v>
      </c>
      <c r="E43" s="45" t="s">
        <v>60</v>
      </c>
      <c r="F43" s="45" t="s">
        <v>61</v>
      </c>
      <c r="G43" s="45" t="s">
        <v>62</v>
      </c>
      <c r="H43" s="45"/>
      <c r="U43" s="41"/>
      <c r="V43" s="51"/>
      <c r="W43" s="52"/>
    </row>
    <row r="44" spans="1:23" s="23" customFormat="1" ht="15" x14ac:dyDescent="0.25">
      <c r="A44" s="46"/>
      <c r="B44" s="168" t="s">
        <v>63</v>
      </c>
      <c r="C44" s="169"/>
      <c r="D44" s="47">
        <v>1050.94424</v>
      </c>
      <c r="E44" s="48"/>
      <c r="F44" s="49"/>
      <c r="G44" s="54">
        <v>10.76463</v>
      </c>
      <c r="H44" s="50">
        <v>1061.7088699999999</v>
      </c>
      <c r="U44" s="41"/>
      <c r="V44" s="51" t="s">
        <v>63</v>
      </c>
      <c r="W44" s="52"/>
    </row>
    <row r="45" spans="1:23" s="23" customFormat="1" ht="15" x14ac:dyDescent="0.25">
      <c r="A45" s="46"/>
      <c r="B45" s="173" t="s">
        <v>64</v>
      </c>
      <c r="C45" s="174"/>
      <c r="D45" s="47">
        <v>6305.66543</v>
      </c>
      <c r="E45" s="48"/>
      <c r="F45" s="49"/>
      <c r="G45" s="54">
        <v>64.587779999999995</v>
      </c>
      <c r="H45" s="50">
        <v>6370.2532099999999</v>
      </c>
      <c r="U45" s="41"/>
      <c r="V45" s="51"/>
      <c r="W45" s="52" t="s">
        <v>64</v>
      </c>
    </row>
    <row r="48" spans="1:23" s="23" customFormat="1" ht="15" x14ac:dyDescent="0.25">
      <c r="C48" s="94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Сводка затрат 2025-2027</vt:lpstr>
      <vt:lpstr>СЗ 2025</vt:lpstr>
      <vt:lpstr>ССР 2025</vt:lpstr>
      <vt:lpstr>СЗ 2026</vt:lpstr>
      <vt:lpstr>ССР 2026</vt:lpstr>
      <vt:lpstr>СЗ 2027</vt:lpstr>
      <vt:lpstr>ССР 2027</vt:lpstr>
      <vt:lpstr>'ССР 2025'!Заголовки_для_печати</vt:lpstr>
      <vt:lpstr>'ССР 2026'!Заголовки_для_печати</vt:lpstr>
      <vt:lpstr>'ССР 2027'!Заголовки_для_печати</vt:lpstr>
      <vt:lpstr>'ССР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2025-09-03T02:47:55Z</cp:lastPrinted>
  <dcterms:created xsi:type="dcterms:W3CDTF">2025-09-03T01:03:48Z</dcterms:created>
  <dcterms:modified xsi:type="dcterms:W3CDTF">2025-09-17T01:02:12Z</dcterms:modified>
</cp:coreProperties>
</file>